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407"/>
  <workbookPr/>
  <mc:AlternateContent xmlns:mc="http://schemas.openxmlformats.org/markup-compatibility/2006">
    <mc:Choice Requires="x15">
      <x15ac:absPath xmlns:x15ac="http://schemas.microsoft.com/office/spreadsheetml/2010/11/ac" url="C:\PROJEKTY 2023\Hodonín - operační sály\JDS_kontolní pare\Požadavek na úpravu soupisu prací\"/>
    </mc:Choice>
  </mc:AlternateContent>
  <xr:revisionPtr revIDLastSave="0" documentId="8_{3F52D66A-2ADE-44CD-B237-EB35B9C46E19}" xr6:coauthVersionLast="47" xr6:coauthVersionMax="47" xr10:uidLastSave="{00000000-0000-0000-0000-000000000000}"/>
  <bookViews>
    <workbookView xWindow="-120" yWindow="-120" windowWidth="29040" windowHeight="15840" firstSheet="5" activeTab="9" xr2:uid="{00000000-000D-0000-FFFF-FFFF00000000}"/>
  </bookViews>
  <sheets>
    <sheet name="Rekapitulace stavby" sheetId="1" r:id="rId1"/>
    <sheet name="VRN - Vedlejší rozpočtové..." sheetId="2" r:id="rId2"/>
    <sheet name="D.1.1. - Architektonicko ..." sheetId="3" r:id="rId3"/>
    <sheet name="D.1.4a - Zdravotně techni..." sheetId="4" r:id="rId4"/>
    <sheet name="D.1.4b - Vzduchotechnika" sheetId="5" r:id="rId5"/>
    <sheet name="D.1.4d - Elektroinstalace" sheetId="6" r:id="rId6"/>
    <sheet name="D.1.4e - Slaboproudá elek..." sheetId="7" r:id="rId7"/>
    <sheet name="PS 01 - Vestavby" sheetId="8" r:id="rId8"/>
    <sheet name="PS02 - Rozvody mediciální..." sheetId="9" r:id="rId9"/>
    <sheet name="PS 03 - Zdravotnická tech..." sheetId="10" r:id="rId10"/>
  </sheets>
  <definedNames>
    <definedName name="_xlnm._FilterDatabase" localSheetId="2" hidden="1">'D.1.1. - Architektonicko ...'!$C$133:$K$477</definedName>
    <definedName name="_xlnm._FilterDatabase" localSheetId="3" hidden="1">'D.1.4a - Zdravotně techni...'!$C$117:$K$122</definedName>
    <definedName name="_xlnm._FilterDatabase" localSheetId="4" hidden="1">'D.1.4b - Vzduchotechnika'!$C$121:$K$169</definedName>
    <definedName name="_xlnm._FilterDatabase" localSheetId="5" hidden="1">'D.1.4d - Elektroinstalace'!$C$122:$K$348</definedName>
    <definedName name="_xlnm._FilterDatabase" localSheetId="6" hidden="1">'D.1.4e - Slaboproudá elek...'!$C$119:$K$178</definedName>
    <definedName name="_xlnm._FilterDatabase" localSheetId="7" hidden="1">'PS 01 - Vestavby'!$C$126:$K$248</definedName>
    <definedName name="_xlnm._FilterDatabase" localSheetId="9" hidden="1">'PS 03 - Zdravotnická tech...'!$C$119:$K$130</definedName>
    <definedName name="_xlnm._FilterDatabase" localSheetId="8" hidden="1">'PS02 - Rozvody mediciální...'!$C$122:$K$160</definedName>
    <definedName name="_xlnm._FilterDatabase" localSheetId="1" hidden="1">'VRN - Vedlejší rozpočtové...'!$C$121:$K$166</definedName>
    <definedName name="_xlnm.Print_Titles" localSheetId="2">'D.1.1. - Architektonicko ...'!$133:$133</definedName>
    <definedName name="_xlnm.Print_Titles" localSheetId="3">'D.1.4a - Zdravotně techni...'!$117:$117</definedName>
    <definedName name="_xlnm.Print_Titles" localSheetId="4">'D.1.4b - Vzduchotechnika'!$121:$121</definedName>
    <definedName name="_xlnm.Print_Titles" localSheetId="5">'D.1.4d - Elektroinstalace'!$122:$122</definedName>
    <definedName name="_xlnm.Print_Titles" localSheetId="6">'D.1.4e - Slaboproudá elek...'!$119:$119</definedName>
    <definedName name="_xlnm.Print_Titles" localSheetId="7">'PS 01 - Vestavby'!$126:$126</definedName>
    <definedName name="_xlnm.Print_Titles" localSheetId="9">'PS 03 - Zdravotnická tech...'!$119:$119</definedName>
    <definedName name="_xlnm.Print_Titles" localSheetId="8">'PS02 - Rozvody mediciální...'!$122:$122</definedName>
    <definedName name="_xlnm.Print_Titles" localSheetId="0">'Rekapitulace stavby'!$92:$92</definedName>
    <definedName name="_xlnm.Print_Titles" localSheetId="1">'VRN - Vedlejší rozpočtové...'!$121:$121</definedName>
    <definedName name="_xlnm.Print_Area" localSheetId="2">'D.1.1. - Architektonicko ...'!$C$4:$J$76,'D.1.1. - Architektonicko ...'!$C$82:$J$113,'D.1.1. - Architektonicko ...'!$C$119:$J$477</definedName>
    <definedName name="_xlnm.Print_Area" localSheetId="3">'D.1.4a - Zdravotně techni...'!$C$4:$J$76,'D.1.4a - Zdravotně techni...'!$C$82:$J$99,'D.1.4a - Zdravotně techni...'!$C$105:$J$122</definedName>
    <definedName name="_xlnm.Print_Area" localSheetId="4">'D.1.4b - Vzduchotechnika'!$C$4:$J$76,'D.1.4b - Vzduchotechnika'!$C$82:$J$101,'D.1.4b - Vzduchotechnika'!$C$107:$J$169</definedName>
    <definedName name="_xlnm.Print_Area" localSheetId="5">'D.1.4d - Elektroinstalace'!$C$4:$J$76,'D.1.4d - Elektroinstalace'!$C$82:$J$102,'D.1.4d - Elektroinstalace'!$C$108:$J$348</definedName>
    <definedName name="_xlnm.Print_Area" localSheetId="6">'D.1.4e - Slaboproudá elek...'!$C$4:$J$76,'D.1.4e - Slaboproudá elek...'!$C$82:$J$101,'D.1.4e - Slaboproudá elek...'!$C$107:$J$178</definedName>
    <definedName name="_xlnm.Print_Area" localSheetId="7">'PS 01 - Vestavby'!$C$4:$J$76,'PS 01 - Vestavby'!$C$82:$J$106,'PS 01 - Vestavby'!$C$112:$J$248</definedName>
    <definedName name="_xlnm.Print_Area" localSheetId="9">'PS 03 - Zdravotnická tech...'!$C$4:$J$76,'PS 03 - Zdravotnická tech...'!$C$82:$J$99,'PS 03 - Zdravotnická tech...'!$C$105:$J$130</definedName>
    <definedName name="_xlnm.Print_Area" localSheetId="8">'PS02 - Rozvody mediciální...'!$C$4:$J$76,'PS02 - Rozvody mediciální...'!$C$82:$J$102,'PS02 - Rozvody mediciální...'!$C$108:$J$160</definedName>
    <definedName name="_xlnm.Print_Area" localSheetId="0">'Rekapitulace stavby'!$D$4:$AO$76,'Rekapitulace stavby'!$C$82:$AQ$111</definedName>
    <definedName name="_xlnm.Print_Area" localSheetId="1">'VRN - Vedlejší rozpočtové...'!$C$4:$J$76,'VRN - Vedlejší rozpočtové...'!$C$82:$J$101,'VRN - Vedlejší rozpočtové...'!$C$107:$J$166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9" i="10" l="1"/>
  <c r="J38" i="10"/>
  <c r="AY110" i="1"/>
  <c r="J37" i="10"/>
  <c r="AX110" i="1"/>
  <c r="BI130" i="10"/>
  <c r="BH130" i="10"/>
  <c r="BG130" i="10"/>
  <c r="BF130" i="10"/>
  <c r="T130" i="10"/>
  <c r="R130" i="10"/>
  <c r="P130" i="10"/>
  <c r="BI129" i="10"/>
  <c r="BH129" i="10"/>
  <c r="BG129" i="10"/>
  <c r="BF129" i="10"/>
  <c r="T129" i="10"/>
  <c r="R129" i="10"/>
  <c r="P129" i="10"/>
  <c r="BI128" i="10"/>
  <c r="BH128" i="10"/>
  <c r="BG128" i="10"/>
  <c r="BF128" i="10"/>
  <c r="T128" i="10"/>
  <c r="R128" i="10"/>
  <c r="P128" i="10"/>
  <c r="BI127" i="10"/>
  <c r="BH127" i="10"/>
  <c r="BG127" i="10"/>
  <c r="BF127" i="10"/>
  <c r="T127" i="10"/>
  <c r="R127" i="10"/>
  <c r="P127" i="10"/>
  <c r="BI126" i="10"/>
  <c r="BH126" i="10"/>
  <c r="BG126" i="10"/>
  <c r="BF126" i="10"/>
  <c r="T126" i="10"/>
  <c r="R126" i="10"/>
  <c r="P126" i="10"/>
  <c r="BI125" i="10"/>
  <c r="BH125" i="10"/>
  <c r="BG125" i="10"/>
  <c r="BF125" i="10"/>
  <c r="T125" i="10"/>
  <c r="R125" i="10"/>
  <c r="P125" i="10"/>
  <c r="BI124" i="10"/>
  <c r="BH124" i="10"/>
  <c r="BG124" i="10"/>
  <c r="BF124" i="10"/>
  <c r="T124" i="10"/>
  <c r="R124" i="10"/>
  <c r="P124" i="10"/>
  <c r="BI123" i="10"/>
  <c r="BH123" i="10"/>
  <c r="BG123" i="10"/>
  <c r="BF123" i="10"/>
  <c r="T123" i="10"/>
  <c r="R123" i="10"/>
  <c r="P123" i="10"/>
  <c r="BI122" i="10"/>
  <c r="BH122" i="10"/>
  <c r="BG122" i="10"/>
  <c r="BF122" i="10"/>
  <c r="T122" i="10"/>
  <c r="R122" i="10"/>
  <c r="P122" i="10"/>
  <c r="BI121" i="10"/>
  <c r="BH121" i="10"/>
  <c r="BG121" i="10"/>
  <c r="BF121" i="10"/>
  <c r="T121" i="10"/>
  <c r="R121" i="10"/>
  <c r="P121" i="10"/>
  <c r="F114" i="10"/>
  <c r="E112" i="10"/>
  <c r="F91" i="10"/>
  <c r="E89" i="10"/>
  <c r="J26" i="10"/>
  <c r="E26" i="10"/>
  <c r="J117" i="10"/>
  <c r="J25" i="10"/>
  <c r="J23" i="10"/>
  <c r="E23" i="10"/>
  <c r="J116" i="10"/>
  <c r="J22" i="10"/>
  <c r="J20" i="10"/>
  <c r="E20" i="10"/>
  <c r="F117" i="10"/>
  <c r="J19" i="10"/>
  <c r="J17" i="10"/>
  <c r="E17" i="10"/>
  <c r="F93" i="10"/>
  <c r="J16" i="10"/>
  <c r="J14" i="10"/>
  <c r="J114" i="10"/>
  <c r="E7" i="10"/>
  <c r="E108" i="10"/>
  <c r="J39" i="9"/>
  <c r="J38" i="9"/>
  <c r="AY108" i="1"/>
  <c r="J37" i="9"/>
  <c r="AX108" i="1"/>
  <c r="BI159" i="9"/>
  <c r="BH159" i="9"/>
  <c r="BG159" i="9"/>
  <c r="BF159" i="9"/>
  <c r="T159" i="9"/>
  <c r="R159" i="9"/>
  <c r="P159" i="9"/>
  <c r="BI157" i="9"/>
  <c r="BH157" i="9"/>
  <c r="BG157" i="9"/>
  <c r="BF157" i="9"/>
  <c r="T157" i="9"/>
  <c r="R157" i="9"/>
  <c r="P157" i="9"/>
  <c r="BI155" i="9"/>
  <c r="BH155" i="9"/>
  <c r="BG155" i="9"/>
  <c r="BF155" i="9"/>
  <c r="T155" i="9"/>
  <c r="R155" i="9"/>
  <c r="P155" i="9"/>
  <c r="BI153" i="9"/>
  <c r="BH153" i="9"/>
  <c r="BG153" i="9"/>
  <c r="BF153" i="9"/>
  <c r="T153" i="9"/>
  <c r="R153" i="9"/>
  <c r="P153" i="9"/>
  <c r="BI151" i="9"/>
  <c r="BH151" i="9"/>
  <c r="BG151" i="9"/>
  <c r="BF151" i="9"/>
  <c r="T151" i="9"/>
  <c r="R151" i="9"/>
  <c r="P151" i="9"/>
  <c r="BI148" i="9"/>
  <c r="BH148" i="9"/>
  <c r="BG148" i="9"/>
  <c r="BF148" i="9"/>
  <c r="T148" i="9"/>
  <c r="T147" i="9"/>
  <c r="R148" i="9"/>
  <c r="R147" i="9"/>
  <c r="P148" i="9"/>
  <c r="P147" i="9"/>
  <c r="BI145" i="9"/>
  <c r="BH145" i="9"/>
  <c r="BG145" i="9"/>
  <c r="BF145" i="9"/>
  <c r="T145" i="9"/>
  <c r="R145" i="9"/>
  <c r="P145" i="9"/>
  <c r="BI143" i="9"/>
  <c r="BH143" i="9"/>
  <c r="BG143" i="9"/>
  <c r="BF143" i="9"/>
  <c r="T143" i="9"/>
  <c r="R143" i="9"/>
  <c r="P143" i="9"/>
  <c r="BI141" i="9"/>
  <c r="BH141" i="9"/>
  <c r="BG141" i="9"/>
  <c r="BF141" i="9"/>
  <c r="T141" i="9"/>
  <c r="R141" i="9"/>
  <c r="P141" i="9"/>
  <c r="BI139" i="9"/>
  <c r="BH139" i="9"/>
  <c r="BG139" i="9"/>
  <c r="BF139" i="9"/>
  <c r="T139" i="9"/>
  <c r="R139" i="9"/>
  <c r="P139" i="9"/>
  <c r="BI137" i="9"/>
  <c r="BH137" i="9"/>
  <c r="BG137" i="9"/>
  <c r="BF137" i="9"/>
  <c r="T137" i="9"/>
  <c r="R137" i="9"/>
  <c r="P137" i="9"/>
  <c r="BI135" i="9"/>
  <c r="BH135" i="9"/>
  <c r="BG135" i="9"/>
  <c r="BF135" i="9"/>
  <c r="T135" i="9"/>
  <c r="R135" i="9"/>
  <c r="P135" i="9"/>
  <c r="BI133" i="9"/>
  <c r="BH133" i="9"/>
  <c r="BG133" i="9"/>
  <c r="BF133" i="9"/>
  <c r="T133" i="9"/>
  <c r="R133" i="9"/>
  <c r="P133" i="9"/>
  <c r="BI131" i="9"/>
  <c r="BH131" i="9"/>
  <c r="BG131" i="9"/>
  <c r="BF131" i="9"/>
  <c r="T131" i="9"/>
  <c r="R131" i="9"/>
  <c r="P131" i="9"/>
  <c r="BI129" i="9"/>
  <c r="BH129" i="9"/>
  <c r="BG129" i="9"/>
  <c r="BF129" i="9"/>
  <c r="T129" i="9"/>
  <c r="R129" i="9"/>
  <c r="P129" i="9"/>
  <c r="BI127" i="9"/>
  <c r="BH127" i="9"/>
  <c r="BG127" i="9"/>
  <c r="BF127" i="9"/>
  <c r="T127" i="9"/>
  <c r="R127" i="9"/>
  <c r="P127" i="9"/>
  <c r="BI125" i="9"/>
  <c r="BH125" i="9"/>
  <c r="BG125" i="9"/>
  <c r="BF125" i="9"/>
  <c r="T125" i="9"/>
  <c r="R125" i="9"/>
  <c r="P125" i="9"/>
  <c r="F117" i="9"/>
  <c r="E115" i="9"/>
  <c r="F91" i="9"/>
  <c r="E89" i="9"/>
  <c r="J26" i="9"/>
  <c r="E26" i="9"/>
  <c r="J120" i="9"/>
  <c r="J25" i="9"/>
  <c r="J23" i="9"/>
  <c r="E23" i="9"/>
  <c r="J119" i="9"/>
  <c r="J22" i="9"/>
  <c r="J20" i="9"/>
  <c r="E20" i="9"/>
  <c r="F120" i="9"/>
  <c r="J19" i="9"/>
  <c r="J17" i="9"/>
  <c r="E17" i="9"/>
  <c r="F119" i="9"/>
  <c r="J16" i="9"/>
  <c r="J14" i="9"/>
  <c r="J117" i="9"/>
  <c r="E7" i="9"/>
  <c r="E85" i="9"/>
  <c r="J39" i="8"/>
  <c r="J38" i="8"/>
  <c r="AY106" i="1"/>
  <c r="J37" i="8"/>
  <c r="AX106" i="1"/>
  <c r="BI247" i="8"/>
  <c r="BH247" i="8"/>
  <c r="BG247" i="8"/>
  <c r="BF247" i="8"/>
  <c r="T247" i="8"/>
  <c r="R247" i="8"/>
  <c r="P247" i="8"/>
  <c r="BI245" i="8"/>
  <c r="BH245" i="8"/>
  <c r="BG245" i="8"/>
  <c r="BF245" i="8"/>
  <c r="T245" i="8"/>
  <c r="R245" i="8"/>
  <c r="P245" i="8"/>
  <c r="BI243" i="8"/>
  <c r="BH243" i="8"/>
  <c r="BG243" i="8"/>
  <c r="BF243" i="8"/>
  <c r="T243" i="8"/>
  <c r="R243" i="8"/>
  <c r="P243" i="8"/>
  <c r="BI241" i="8"/>
  <c r="BH241" i="8"/>
  <c r="BG241" i="8"/>
  <c r="BF241" i="8"/>
  <c r="T241" i="8"/>
  <c r="R241" i="8"/>
  <c r="P241" i="8"/>
  <c r="BI239" i="8"/>
  <c r="BH239" i="8"/>
  <c r="BG239" i="8"/>
  <c r="BF239" i="8"/>
  <c r="T239" i="8"/>
  <c r="R239" i="8"/>
  <c r="P239" i="8"/>
  <c r="BI236" i="8"/>
  <c r="BH236" i="8"/>
  <c r="BG236" i="8"/>
  <c r="BF236" i="8"/>
  <c r="T236" i="8"/>
  <c r="R236" i="8"/>
  <c r="P236" i="8"/>
  <c r="BI234" i="8"/>
  <c r="BH234" i="8"/>
  <c r="BG234" i="8"/>
  <c r="BF234" i="8"/>
  <c r="T234" i="8"/>
  <c r="R234" i="8"/>
  <c r="P234" i="8"/>
  <c r="BI232" i="8"/>
  <c r="BH232" i="8"/>
  <c r="BG232" i="8"/>
  <c r="BF232" i="8"/>
  <c r="T232" i="8"/>
  <c r="R232" i="8"/>
  <c r="P232" i="8"/>
  <c r="BI230" i="8"/>
  <c r="BH230" i="8"/>
  <c r="BG230" i="8"/>
  <c r="BF230" i="8"/>
  <c r="T230" i="8"/>
  <c r="R230" i="8"/>
  <c r="P230" i="8"/>
  <c r="BI228" i="8"/>
  <c r="BH228" i="8"/>
  <c r="BG228" i="8"/>
  <c r="BF228" i="8"/>
  <c r="T228" i="8"/>
  <c r="R228" i="8"/>
  <c r="P228" i="8"/>
  <c r="BI226" i="8"/>
  <c r="BH226" i="8"/>
  <c r="BG226" i="8"/>
  <c r="BF226" i="8"/>
  <c r="T226" i="8"/>
  <c r="R226" i="8"/>
  <c r="P226" i="8"/>
  <c r="BI224" i="8"/>
  <c r="BH224" i="8"/>
  <c r="BG224" i="8"/>
  <c r="BF224" i="8"/>
  <c r="T224" i="8"/>
  <c r="R224" i="8"/>
  <c r="P224" i="8"/>
  <c r="BI222" i="8"/>
  <c r="BH222" i="8"/>
  <c r="BG222" i="8"/>
  <c r="BF222" i="8"/>
  <c r="T222" i="8"/>
  <c r="R222" i="8"/>
  <c r="P222" i="8"/>
  <c r="BI220" i="8"/>
  <c r="BH220" i="8"/>
  <c r="BG220" i="8"/>
  <c r="BF220" i="8"/>
  <c r="T220" i="8"/>
  <c r="R220" i="8"/>
  <c r="P220" i="8"/>
  <c r="BI217" i="8"/>
  <c r="BH217" i="8"/>
  <c r="BG217" i="8"/>
  <c r="BF217" i="8"/>
  <c r="T217" i="8"/>
  <c r="R217" i="8"/>
  <c r="P217" i="8"/>
  <c r="BI215" i="8"/>
  <c r="BH215" i="8"/>
  <c r="BG215" i="8"/>
  <c r="BF215" i="8"/>
  <c r="T215" i="8"/>
  <c r="R215" i="8"/>
  <c r="P215" i="8"/>
  <c r="BI213" i="8"/>
  <c r="BH213" i="8"/>
  <c r="BG213" i="8"/>
  <c r="BF213" i="8"/>
  <c r="T213" i="8"/>
  <c r="R213" i="8"/>
  <c r="P213" i="8"/>
  <c r="BI211" i="8"/>
  <c r="BH211" i="8"/>
  <c r="BG211" i="8"/>
  <c r="BF211" i="8"/>
  <c r="T211" i="8"/>
  <c r="R211" i="8"/>
  <c r="P211" i="8"/>
  <c r="BI208" i="8"/>
  <c r="BH208" i="8"/>
  <c r="BG208" i="8"/>
  <c r="BF208" i="8"/>
  <c r="T208" i="8"/>
  <c r="T207" i="8"/>
  <c r="R208" i="8"/>
  <c r="R207" i="8"/>
  <c r="P208" i="8"/>
  <c r="P207" i="8"/>
  <c r="BI205" i="8"/>
  <c r="BH205" i="8"/>
  <c r="BG205" i="8"/>
  <c r="BF205" i="8"/>
  <c r="T205" i="8"/>
  <c r="R205" i="8"/>
  <c r="P205" i="8"/>
  <c r="BI203" i="8"/>
  <c r="BH203" i="8"/>
  <c r="BG203" i="8"/>
  <c r="BF203" i="8"/>
  <c r="T203" i="8"/>
  <c r="R203" i="8"/>
  <c r="P203" i="8"/>
  <c r="BI200" i="8"/>
  <c r="BH200" i="8"/>
  <c r="BG200" i="8"/>
  <c r="BF200" i="8"/>
  <c r="T200" i="8"/>
  <c r="R200" i="8"/>
  <c r="P200" i="8"/>
  <c r="BI198" i="8"/>
  <c r="BH198" i="8"/>
  <c r="BG198" i="8"/>
  <c r="BF198" i="8"/>
  <c r="T198" i="8"/>
  <c r="R198" i="8"/>
  <c r="P198" i="8"/>
  <c r="BI196" i="8"/>
  <c r="BH196" i="8"/>
  <c r="BG196" i="8"/>
  <c r="BF196" i="8"/>
  <c r="T196" i="8"/>
  <c r="R196" i="8"/>
  <c r="P196" i="8"/>
  <c r="BI194" i="8"/>
  <c r="BH194" i="8"/>
  <c r="BG194" i="8"/>
  <c r="BF194" i="8"/>
  <c r="T194" i="8"/>
  <c r="R194" i="8"/>
  <c r="P194" i="8"/>
  <c r="BI192" i="8"/>
  <c r="BH192" i="8"/>
  <c r="BG192" i="8"/>
  <c r="BF192" i="8"/>
  <c r="T192" i="8"/>
  <c r="R192" i="8"/>
  <c r="P192" i="8"/>
  <c r="BI190" i="8"/>
  <c r="BH190" i="8"/>
  <c r="BG190" i="8"/>
  <c r="BF190" i="8"/>
  <c r="T190" i="8"/>
  <c r="R190" i="8"/>
  <c r="P190" i="8"/>
  <c r="BI188" i="8"/>
  <c r="BH188" i="8"/>
  <c r="BG188" i="8"/>
  <c r="BF188" i="8"/>
  <c r="T188" i="8"/>
  <c r="R188" i="8"/>
  <c r="P188" i="8"/>
  <c r="BI184" i="8"/>
  <c r="BH184" i="8"/>
  <c r="BG184" i="8"/>
  <c r="BF184" i="8"/>
  <c r="T184" i="8"/>
  <c r="R184" i="8"/>
  <c r="P184" i="8"/>
  <c r="BI182" i="8"/>
  <c r="BH182" i="8"/>
  <c r="BG182" i="8"/>
  <c r="BF182" i="8"/>
  <c r="T182" i="8"/>
  <c r="R182" i="8"/>
  <c r="P182" i="8"/>
  <c r="BI180" i="8"/>
  <c r="BH180" i="8"/>
  <c r="BG180" i="8"/>
  <c r="BF180" i="8"/>
  <c r="T180" i="8"/>
  <c r="R180" i="8"/>
  <c r="P180" i="8"/>
  <c r="BI178" i="8"/>
  <c r="BH178" i="8"/>
  <c r="BG178" i="8"/>
  <c r="BF178" i="8"/>
  <c r="T178" i="8"/>
  <c r="R178" i="8"/>
  <c r="P178" i="8"/>
  <c r="BI176" i="8"/>
  <c r="BH176" i="8"/>
  <c r="BG176" i="8"/>
  <c r="BF176" i="8"/>
  <c r="T176" i="8"/>
  <c r="R176" i="8"/>
  <c r="P176" i="8"/>
  <c r="BI174" i="8"/>
  <c r="BH174" i="8"/>
  <c r="BG174" i="8"/>
  <c r="BF174" i="8"/>
  <c r="T174" i="8"/>
  <c r="R174" i="8"/>
  <c r="P174" i="8"/>
  <c r="BI171" i="8"/>
  <c r="BH171" i="8"/>
  <c r="BG171" i="8"/>
  <c r="BF171" i="8"/>
  <c r="T171" i="8"/>
  <c r="R171" i="8"/>
  <c r="P171" i="8"/>
  <c r="BI169" i="8"/>
  <c r="BH169" i="8"/>
  <c r="BG169" i="8"/>
  <c r="BF169" i="8"/>
  <c r="T169" i="8"/>
  <c r="R169" i="8"/>
  <c r="P169" i="8"/>
  <c r="BI167" i="8"/>
  <c r="BH167" i="8"/>
  <c r="BG167" i="8"/>
  <c r="BF167" i="8"/>
  <c r="T167" i="8"/>
  <c r="R167" i="8"/>
  <c r="P167" i="8"/>
  <c r="BI165" i="8"/>
  <c r="BH165" i="8"/>
  <c r="BG165" i="8"/>
  <c r="BF165" i="8"/>
  <c r="T165" i="8"/>
  <c r="R165" i="8"/>
  <c r="P165" i="8"/>
  <c r="BI163" i="8"/>
  <c r="BH163" i="8"/>
  <c r="BG163" i="8"/>
  <c r="BF163" i="8"/>
  <c r="T163" i="8"/>
  <c r="R163" i="8"/>
  <c r="P163" i="8"/>
  <c r="BI161" i="8"/>
  <c r="BH161" i="8"/>
  <c r="BG161" i="8"/>
  <c r="BF161" i="8"/>
  <c r="T161" i="8"/>
  <c r="R161" i="8"/>
  <c r="P161" i="8"/>
  <c r="BI159" i="8"/>
  <c r="BH159" i="8"/>
  <c r="BG159" i="8"/>
  <c r="BF159" i="8"/>
  <c r="T159" i="8"/>
  <c r="R159" i="8"/>
  <c r="P159" i="8"/>
  <c r="BI157" i="8"/>
  <c r="BH157" i="8"/>
  <c r="BG157" i="8"/>
  <c r="BF157" i="8"/>
  <c r="T157" i="8"/>
  <c r="R157" i="8"/>
  <c r="P157" i="8"/>
  <c r="BI155" i="8"/>
  <c r="BH155" i="8"/>
  <c r="BG155" i="8"/>
  <c r="BF155" i="8"/>
  <c r="T155" i="8"/>
  <c r="R155" i="8"/>
  <c r="P155" i="8"/>
  <c r="BI153" i="8"/>
  <c r="BH153" i="8"/>
  <c r="BG153" i="8"/>
  <c r="BF153" i="8"/>
  <c r="T153" i="8"/>
  <c r="R153" i="8"/>
  <c r="P153" i="8"/>
  <c r="BI150" i="8"/>
  <c r="BH150" i="8"/>
  <c r="BG150" i="8"/>
  <c r="BF150" i="8"/>
  <c r="T150" i="8"/>
  <c r="R150" i="8"/>
  <c r="P150" i="8"/>
  <c r="BI148" i="8"/>
  <c r="BH148" i="8"/>
  <c r="BG148" i="8"/>
  <c r="BF148" i="8"/>
  <c r="T148" i="8"/>
  <c r="R148" i="8"/>
  <c r="P148" i="8"/>
  <c r="BI146" i="8"/>
  <c r="BH146" i="8"/>
  <c r="BG146" i="8"/>
  <c r="BF146" i="8"/>
  <c r="T146" i="8"/>
  <c r="R146" i="8"/>
  <c r="P146" i="8"/>
  <c r="BI143" i="8"/>
  <c r="BH143" i="8"/>
  <c r="BG143" i="8"/>
  <c r="BF143" i="8"/>
  <c r="T143" i="8"/>
  <c r="R143" i="8"/>
  <c r="P143" i="8"/>
  <c r="BI140" i="8"/>
  <c r="BH140" i="8"/>
  <c r="BG140" i="8"/>
  <c r="BF140" i="8"/>
  <c r="T140" i="8"/>
  <c r="R140" i="8"/>
  <c r="P140" i="8"/>
  <c r="BI137" i="8"/>
  <c r="BH137" i="8"/>
  <c r="BG137" i="8"/>
  <c r="BF137" i="8"/>
  <c r="T137" i="8"/>
  <c r="R137" i="8"/>
  <c r="P137" i="8"/>
  <c r="BI134" i="8"/>
  <c r="BH134" i="8"/>
  <c r="BG134" i="8"/>
  <c r="BF134" i="8"/>
  <c r="T134" i="8"/>
  <c r="R134" i="8"/>
  <c r="P134" i="8"/>
  <c r="BI131" i="8"/>
  <c r="BH131" i="8"/>
  <c r="BG131" i="8"/>
  <c r="BF131" i="8"/>
  <c r="T131" i="8"/>
  <c r="R131" i="8"/>
  <c r="P131" i="8"/>
  <c r="BI129" i="8"/>
  <c r="BH129" i="8"/>
  <c r="BG129" i="8"/>
  <c r="BF129" i="8"/>
  <c r="T129" i="8"/>
  <c r="R129" i="8"/>
  <c r="P129" i="8"/>
  <c r="F121" i="8"/>
  <c r="E119" i="8"/>
  <c r="F91" i="8"/>
  <c r="E89" i="8"/>
  <c r="J26" i="8"/>
  <c r="E26" i="8"/>
  <c r="J124" i="8"/>
  <c r="J25" i="8"/>
  <c r="J23" i="8"/>
  <c r="E23" i="8"/>
  <c r="J123" i="8"/>
  <c r="J22" i="8"/>
  <c r="J20" i="8"/>
  <c r="E20" i="8"/>
  <c r="F124" i="8"/>
  <c r="J19" i="8"/>
  <c r="J17" i="8"/>
  <c r="E17" i="8"/>
  <c r="F123" i="8"/>
  <c r="J16" i="8"/>
  <c r="J14" i="8"/>
  <c r="J121" i="8"/>
  <c r="E7" i="8"/>
  <c r="E115" i="8"/>
  <c r="J37" i="7"/>
  <c r="J36" i="7"/>
  <c r="AY104" i="1"/>
  <c r="J35" i="7"/>
  <c r="AX104" i="1"/>
  <c r="BI177" i="7"/>
  <c r="BH177" i="7"/>
  <c r="BG177" i="7"/>
  <c r="BF177" i="7"/>
  <c r="T177" i="7"/>
  <c r="R177" i="7"/>
  <c r="P177" i="7"/>
  <c r="BI175" i="7"/>
  <c r="BH175" i="7"/>
  <c r="BG175" i="7"/>
  <c r="BF175" i="7"/>
  <c r="T175" i="7"/>
  <c r="R175" i="7"/>
  <c r="P175" i="7"/>
  <c r="BI173" i="7"/>
  <c r="BH173" i="7"/>
  <c r="BG173" i="7"/>
  <c r="BF173" i="7"/>
  <c r="T173" i="7"/>
  <c r="R173" i="7"/>
  <c r="P173" i="7"/>
  <c r="BI171" i="7"/>
  <c r="BH171" i="7"/>
  <c r="BG171" i="7"/>
  <c r="BF171" i="7"/>
  <c r="T171" i="7"/>
  <c r="R171" i="7"/>
  <c r="P171" i="7"/>
  <c r="BI168" i="7"/>
  <c r="BH168" i="7"/>
  <c r="BG168" i="7"/>
  <c r="BF168" i="7"/>
  <c r="T168" i="7"/>
  <c r="R168" i="7"/>
  <c r="P168" i="7"/>
  <c r="BI166" i="7"/>
  <c r="BH166" i="7"/>
  <c r="BG166" i="7"/>
  <c r="BF166" i="7"/>
  <c r="T166" i="7"/>
  <c r="R166" i="7"/>
  <c r="P166" i="7"/>
  <c r="BI163" i="7"/>
  <c r="BH163" i="7"/>
  <c r="BG163" i="7"/>
  <c r="BF163" i="7"/>
  <c r="T163" i="7"/>
  <c r="R163" i="7"/>
  <c r="P163" i="7"/>
  <c r="BI161" i="7"/>
  <c r="BH161" i="7"/>
  <c r="BG161" i="7"/>
  <c r="BF161" i="7"/>
  <c r="T161" i="7"/>
  <c r="R161" i="7"/>
  <c r="P161" i="7"/>
  <c r="BI159" i="7"/>
  <c r="BH159" i="7"/>
  <c r="BG159" i="7"/>
  <c r="BF159" i="7"/>
  <c r="T159" i="7"/>
  <c r="R159" i="7"/>
  <c r="P159" i="7"/>
  <c r="BI157" i="7"/>
  <c r="BH157" i="7"/>
  <c r="BG157" i="7"/>
  <c r="BF157" i="7"/>
  <c r="T157" i="7"/>
  <c r="R157" i="7"/>
  <c r="P157" i="7"/>
  <c r="BI155" i="7"/>
  <c r="BH155" i="7"/>
  <c r="BG155" i="7"/>
  <c r="BF155" i="7"/>
  <c r="T155" i="7"/>
  <c r="R155" i="7"/>
  <c r="P155" i="7"/>
  <c r="BI152" i="7"/>
  <c r="BH152" i="7"/>
  <c r="BG152" i="7"/>
  <c r="BF152" i="7"/>
  <c r="T152" i="7"/>
  <c r="R152" i="7"/>
  <c r="P152" i="7"/>
  <c r="BI150" i="7"/>
  <c r="BH150" i="7"/>
  <c r="BG150" i="7"/>
  <c r="BF150" i="7"/>
  <c r="T150" i="7"/>
  <c r="R150" i="7"/>
  <c r="P150" i="7"/>
  <c r="BI148" i="7"/>
  <c r="BH148" i="7"/>
  <c r="BG148" i="7"/>
  <c r="BF148" i="7"/>
  <c r="T148" i="7"/>
  <c r="R148" i="7"/>
  <c r="P148" i="7"/>
  <c r="BI146" i="7"/>
  <c r="BH146" i="7"/>
  <c r="BG146" i="7"/>
  <c r="BF146" i="7"/>
  <c r="T146" i="7"/>
  <c r="R146" i="7"/>
  <c r="P146" i="7"/>
  <c r="BI144" i="7"/>
  <c r="BH144" i="7"/>
  <c r="BG144" i="7"/>
  <c r="BF144" i="7"/>
  <c r="T144" i="7"/>
  <c r="R144" i="7"/>
  <c r="P144" i="7"/>
  <c r="BI142" i="7"/>
  <c r="BH142" i="7"/>
  <c r="BG142" i="7"/>
  <c r="BF142" i="7"/>
  <c r="T142" i="7"/>
  <c r="R142" i="7"/>
  <c r="P142" i="7"/>
  <c r="BI140" i="7"/>
  <c r="BH140" i="7"/>
  <c r="BG140" i="7"/>
  <c r="BF140" i="7"/>
  <c r="T140" i="7"/>
  <c r="R140" i="7"/>
  <c r="P140" i="7"/>
  <c r="BI138" i="7"/>
  <c r="BH138" i="7"/>
  <c r="BG138" i="7"/>
  <c r="BF138" i="7"/>
  <c r="T138" i="7"/>
  <c r="R138" i="7"/>
  <c r="P138" i="7"/>
  <c r="BI136" i="7"/>
  <c r="BH136" i="7"/>
  <c r="BG136" i="7"/>
  <c r="BF136" i="7"/>
  <c r="T136" i="7"/>
  <c r="R136" i="7"/>
  <c r="P136" i="7"/>
  <c r="BI134" i="7"/>
  <c r="BH134" i="7"/>
  <c r="BG134" i="7"/>
  <c r="BF134" i="7"/>
  <c r="T134" i="7"/>
  <c r="R134" i="7"/>
  <c r="P134" i="7"/>
  <c r="BI132" i="7"/>
  <c r="BH132" i="7"/>
  <c r="BG132" i="7"/>
  <c r="BF132" i="7"/>
  <c r="T132" i="7"/>
  <c r="R132" i="7"/>
  <c r="P132" i="7"/>
  <c r="BI130" i="7"/>
  <c r="BH130" i="7"/>
  <c r="BG130" i="7"/>
  <c r="BF130" i="7"/>
  <c r="T130" i="7"/>
  <c r="R130" i="7"/>
  <c r="P130" i="7"/>
  <c r="BI128" i="7"/>
  <c r="BH128" i="7"/>
  <c r="BG128" i="7"/>
  <c r="BF128" i="7"/>
  <c r="T128" i="7"/>
  <c r="R128" i="7"/>
  <c r="P128" i="7"/>
  <c r="BI126" i="7"/>
  <c r="BH126" i="7"/>
  <c r="BG126" i="7"/>
  <c r="BF126" i="7"/>
  <c r="T126" i="7"/>
  <c r="R126" i="7"/>
  <c r="P126" i="7"/>
  <c r="BI124" i="7"/>
  <c r="BH124" i="7"/>
  <c r="BG124" i="7"/>
  <c r="BF124" i="7"/>
  <c r="T124" i="7"/>
  <c r="R124" i="7"/>
  <c r="P124" i="7"/>
  <c r="BI122" i="7"/>
  <c r="BH122" i="7"/>
  <c r="BG122" i="7"/>
  <c r="BF122" i="7"/>
  <c r="T122" i="7"/>
  <c r="R122" i="7"/>
  <c r="P122" i="7"/>
  <c r="F114" i="7"/>
  <c r="E112" i="7"/>
  <c r="F89" i="7"/>
  <c r="E87" i="7"/>
  <c r="J24" i="7"/>
  <c r="E24" i="7"/>
  <c r="J92" i="7"/>
  <c r="J23" i="7"/>
  <c r="J21" i="7"/>
  <c r="E21" i="7"/>
  <c r="J116" i="7"/>
  <c r="J20" i="7"/>
  <c r="J18" i="7"/>
  <c r="E18" i="7"/>
  <c r="F117" i="7"/>
  <c r="J17" i="7"/>
  <c r="J15" i="7"/>
  <c r="E15" i="7"/>
  <c r="F116" i="7"/>
  <c r="J14" i="7"/>
  <c r="J12" i="7"/>
  <c r="J114" i="7"/>
  <c r="E7" i="7"/>
  <c r="E110" i="7"/>
  <c r="J39" i="6"/>
  <c r="J38" i="6"/>
  <c r="AY103" i="1"/>
  <c r="J37" i="6"/>
  <c r="AX103" i="1"/>
  <c r="BI347" i="6"/>
  <c r="BH347" i="6"/>
  <c r="BG347" i="6"/>
  <c r="BF347" i="6"/>
  <c r="T347" i="6"/>
  <c r="R347" i="6"/>
  <c r="P347" i="6"/>
  <c r="BI345" i="6"/>
  <c r="BH345" i="6"/>
  <c r="BG345" i="6"/>
  <c r="BF345" i="6"/>
  <c r="T345" i="6"/>
  <c r="R345" i="6"/>
  <c r="P345" i="6"/>
  <c r="BI343" i="6"/>
  <c r="BH343" i="6"/>
  <c r="BG343" i="6"/>
  <c r="BF343" i="6"/>
  <c r="T343" i="6"/>
  <c r="R343" i="6"/>
  <c r="P343" i="6"/>
  <c r="BI341" i="6"/>
  <c r="BH341" i="6"/>
  <c r="BG341" i="6"/>
  <c r="BF341" i="6"/>
  <c r="T341" i="6"/>
  <c r="R341" i="6"/>
  <c r="P341" i="6"/>
  <c r="BI339" i="6"/>
  <c r="BH339" i="6"/>
  <c r="BG339" i="6"/>
  <c r="BF339" i="6"/>
  <c r="T339" i="6"/>
  <c r="R339" i="6"/>
  <c r="P339" i="6"/>
  <c r="BI337" i="6"/>
  <c r="BH337" i="6"/>
  <c r="BG337" i="6"/>
  <c r="BF337" i="6"/>
  <c r="T337" i="6"/>
  <c r="R337" i="6"/>
  <c r="P337" i="6"/>
  <c r="BI335" i="6"/>
  <c r="BH335" i="6"/>
  <c r="BG335" i="6"/>
  <c r="BF335" i="6"/>
  <c r="T335" i="6"/>
  <c r="R335" i="6"/>
  <c r="P335" i="6"/>
  <c r="BI333" i="6"/>
  <c r="BH333" i="6"/>
  <c r="BG333" i="6"/>
  <c r="BF333" i="6"/>
  <c r="T333" i="6"/>
  <c r="R333" i="6"/>
  <c r="P333" i="6"/>
  <c r="BI331" i="6"/>
  <c r="BH331" i="6"/>
  <c r="BG331" i="6"/>
  <c r="BF331" i="6"/>
  <c r="T331" i="6"/>
  <c r="R331" i="6"/>
  <c r="P331" i="6"/>
  <c r="BI329" i="6"/>
  <c r="BH329" i="6"/>
  <c r="BG329" i="6"/>
  <c r="BF329" i="6"/>
  <c r="T329" i="6"/>
  <c r="R329" i="6"/>
  <c r="P329" i="6"/>
  <c r="BI327" i="6"/>
  <c r="BH327" i="6"/>
  <c r="BG327" i="6"/>
  <c r="BF327" i="6"/>
  <c r="T327" i="6"/>
  <c r="R327" i="6"/>
  <c r="P327" i="6"/>
  <c r="BI325" i="6"/>
  <c r="BH325" i="6"/>
  <c r="BG325" i="6"/>
  <c r="BF325" i="6"/>
  <c r="T325" i="6"/>
  <c r="R325" i="6"/>
  <c r="P325" i="6"/>
  <c r="BI323" i="6"/>
  <c r="BH323" i="6"/>
  <c r="BG323" i="6"/>
  <c r="BF323" i="6"/>
  <c r="T323" i="6"/>
  <c r="R323" i="6"/>
  <c r="P323" i="6"/>
  <c r="BI321" i="6"/>
  <c r="BH321" i="6"/>
  <c r="BG321" i="6"/>
  <c r="BF321" i="6"/>
  <c r="T321" i="6"/>
  <c r="R321" i="6"/>
  <c r="P321" i="6"/>
  <c r="BI319" i="6"/>
  <c r="BH319" i="6"/>
  <c r="BG319" i="6"/>
  <c r="BF319" i="6"/>
  <c r="T319" i="6"/>
  <c r="R319" i="6"/>
  <c r="P319" i="6"/>
  <c r="BI317" i="6"/>
  <c r="BH317" i="6"/>
  <c r="BG317" i="6"/>
  <c r="BF317" i="6"/>
  <c r="T317" i="6"/>
  <c r="R317" i="6"/>
  <c r="P317" i="6"/>
  <c r="BI315" i="6"/>
  <c r="BH315" i="6"/>
  <c r="BG315" i="6"/>
  <c r="BF315" i="6"/>
  <c r="T315" i="6"/>
  <c r="R315" i="6"/>
  <c r="P315" i="6"/>
  <c r="BI313" i="6"/>
  <c r="BH313" i="6"/>
  <c r="BG313" i="6"/>
  <c r="BF313" i="6"/>
  <c r="T313" i="6"/>
  <c r="R313" i="6"/>
  <c r="P313" i="6"/>
  <c r="BI311" i="6"/>
  <c r="BH311" i="6"/>
  <c r="BG311" i="6"/>
  <c r="BF311" i="6"/>
  <c r="T311" i="6"/>
  <c r="R311" i="6"/>
  <c r="P311" i="6"/>
  <c r="BI309" i="6"/>
  <c r="BH309" i="6"/>
  <c r="BG309" i="6"/>
  <c r="BF309" i="6"/>
  <c r="T309" i="6"/>
  <c r="R309" i="6"/>
  <c r="P309" i="6"/>
  <c r="BI307" i="6"/>
  <c r="BH307" i="6"/>
  <c r="BG307" i="6"/>
  <c r="BF307" i="6"/>
  <c r="T307" i="6"/>
  <c r="R307" i="6"/>
  <c r="P307" i="6"/>
  <c r="BI305" i="6"/>
  <c r="BH305" i="6"/>
  <c r="BG305" i="6"/>
  <c r="BF305" i="6"/>
  <c r="T305" i="6"/>
  <c r="R305" i="6"/>
  <c r="P305" i="6"/>
  <c r="BI303" i="6"/>
  <c r="BH303" i="6"/>
  <c r="BG303" i="6"/>
  <c r="BF303" i="6"/>
  <c r="T303" i="6"/>
  <c r="R303" i="6"/>
  <c r="P303" i="6"/>
  <c r="BI301" i="6"/>
  <c r="BH301" i="6"/>
  <c r="BG301" i="6"/>
  <c r="BF301" i="6"/>
  <c r="T301" i="6"/>
  <c r="R301" i="6"/>
  <c r="P301" i="6"/>
  <c r="BI299" i="6"/>
  <c r="BH299" i="6"/>
  <c r="BG299" i="6"/>
  <c r="BF299" i="6"/>
  <c r="T299" i="6"/>
  <c r="R299" i="6"/>
  <c r="P299" i="6"/>
  <c r="BI297" i="6"/>
  <c r="BH297" i="6"/>
  <c r="BG297" i="6"/>
  <c r="BF297" i="6"/>
  <c r="T297" i="6"/>
  <c r="R297" i="6"/>
  <c r="P297" i="6"/>
  <c r="BI295" i="6"/>
  <c r="BH295" i="6"/>
  <c r="BG295" i="6"/>
  <c r="BF295" i="6"/>
  <c r="T295" i="6"/>
  <c r="R295" i="6"/>
  <c r="P295" i="6"/>
  <c r="BI293" i="6"/>
  <c r="BH293" i="6"/>
  <c r="BG293" i="6"/>
  <c r="BF293" i="6"/>
  <c r="T293" i="6"/>
  <c r="R293" i="6"/>
  <c r="P293" i="6"/>
  <c r="BI291" i="6"/>
  <c r="BH291" i="6"/>
  <c r="BG291" i="6"/>
  <c r="BF291" i="6"/>
  <c r="T291" i="6"/>
  <c r="R291" i="6"/>
  <c r="P291" i="6"/>
  <c r="BI289" i="6"/>
  <c r="BH289" i="6"/>
  <c r="BG289" i="6"/>
  <c r="BF289" i="6"/>
  <c r="T289" i="6"/>
  <c r="R289" i="6"/>
  <c r="P289" i="6"/>
  <c r="BI287" i="6"/>
  <c r="BH287" i="6"/>
  <c r="BG287" i="6"/>
  <c r="BF287" i="6"/>
  <c r="T287" i="6"/>
  <c r="R287" i="6"/>
  <c r="P287" i="6"/>
  <c r="BI285" i="6"/>
  <c r="BH285" i="6"/>
  <c r="BG285" i="6"/>
  <c r="BF285" i="6"/>
  <c r="T285" i="6"/>
  <c r="R285" i="6"/>
  <c r="P285" i="6"/>
  <c r="BI283" i="6"/>
  <c r="BH283" i="6"/>
  <c r="BG283" i="6"/>
  <c r="BF283" i="6"/>
  <c r="T283" i="6"/>
  <c r="R283" i="6"/>
  <c r="P283" i="6"/>
  <c r="BI281" i="6"/>
  <c r="BH281" i="6"/>
  <c r="BG281" i="6"/>
  <c r="BF281" i="6"/>
  <c r="T281" i="6"/>
  <c r="R281" i="6"/>
  <c r="P281" i="6"/>
  <c r="BI279" i="6"/>
  <c r="BH279" i="6"/>
  <c r="BG279" i="6"/>
  <c r="BF279" i="6"/>
  <c r="T279" i="6"/>
  <c r="R279" i="6"/>
  <c r="P279" i="6"/>
  <c r="BI277" i="6"/>
  <c r="BH277" i="6"/>
  <c r="BG277" i="6"/>
  <c r="BF277" i="6"/>
  <c r="T277" i="6"/>
  <c r="R277" i="6"/>
  <c r="P277" i="6"/>
  <c r="BI275" i="6"/>
  <c r="BH275" i="6"/>
  <c r="BG275" i="6"/>
  <c r="BF275" i="6"/>
  <c r="T275" i="6"/>
  <c r="R275" i="6"/>
  <c r="P275" i="6"/>
  <c r="BI273" i="6"/>
  <c r="BH273" i="6"/>
  <c r="BG273" i="6"/>
  <c r="BF273" i="6"/>
  <c r="T273" i="6"/>
  <c r="R273" i="6"/>
  <c r="P273" i="6"/>
  <c r="BI271" i="6"/>
  <c r="BH271" i="6"/>
  <c r="BG271" i="6"/>
  <c r="BF271" i="6"/>
  <c r="T271" i="6"/>
  <c r="R271" i="6"/>
  <c r="P271" i="6"/>
  <c r="BI269" i="6"/>
  <c r="BH269" i="6"/>
  <c r="BG269" i="6"/>
  <c r="BF269" i="6"/>
  <c r="T269" i="6"/>
  <c r="R269" i="6"/>
  <c r="P269" i="6"/>
  <c r="BI267" i="6"/>
  <c r="BH267" i="6"/>
  <c r="BG267" i="6"/>
  <c r="BF267" i="6"/>
  <c r="T267" i="6"/>
  <c r="R267" i="6"/>
  <c r="P267" i="6"/>
  <c r="BI265" i="6"/>
  <c r="BH265" i="6"/>
  <c r="BG265" i="6"/>
  <c r="BF265" i="6"/>
  <c r="T265" i="6"/>
  <c r="R265" i="6"/>
  <c r="P265" i="6"/>
  <c r="BI263" i="6"/>
  <c r="BH263" i="6"/>
  <c r="BG263" i="6"/>
  <c r="BF263" i="6"/>
  <c r="T263" i="6"/>
  <c r="R263" i="6"/>
  <c r="P263" i="6"/>
  <c r="BI261" i="6"/>
  <c r="BH261" i="6"/>
  <c r="BG261" i="6"/>
  <c r="BF261" i="6"/>
  <c r="T261" i="6"/>
  <c r="R261" i="6"/>
  <c r="P261" i="6"/>
  <c r="BI259" i="6"/>
  <c r="BH259" i="6"/>
  <c r="BG259" i="6"/>
  <c r="BF259" i="6"/>
  <c r="T259" i="6"/>
  <c r="R259" i="6"/>
  <c r="P259" i="6"/>
  <c r="BI257" i="6"/>
  <c r="BH257" i="6"/>
  <c r="BG257" i="6"/>
  <c r="BF257" i="6"/>
  <c r="T257" i="6"/>
  <c r="R257" i="6"/>
  <c r="P257" i="6"/>
  <c r="BI255" i="6"/>
  <c r="BH255" i="6"/>
  <c r="BG255" i="6"/>
  <c r="BF255" i="6"/>
  <c r="T255" i="6"/>
  <c r="R255" i="6"/>
  <c r="P255" i="6"/>
  <c r="BI253" i="6"/>
  <c r="BH253" i="6"/>
  <c r="BG253" i="6"/>
  <c r="BF253" i="6"/>
  <c r="T253" i="6"/>
  <c r="R253" i="6"/>
  <c r="P253" i="6"/>
  <c r="BI251" i="6"/>
  <c r="BH251" i="6"/>
  <c r="BG251" i="6"/>
  <c r="BF251" i="6"/>
  <c r="T251" i="6"/>
  <c r="R251" i="6"/>
  <c r="P251" i="6"/>
  <c r="BI248" i="6"/>
  <c r="BH248" i="6"/>
  <c r="BG248" i="6"/>
  <c r="BF248" i="6"/>
  <c r="T248" i="6"/>
  <c r="R248" i="6"/>
  <c r="P248" i="6"/>
  <c r="BI246" i="6"/>
  <c r="BH246" i="6"/>
  <c r="BG246" i="6"/>
  <c r="BF246" i="6"/>
  <c r="T246" i="6"/>
  <c r="R246" i="6"/>
  <c r="P246" i="6"/>
  <c r="BI244" i="6"/>
  <c r="BH244" i="6"/>
  <c r="BG244" i="6"/>
  <c r="BF244" i="6"/>
  <c r="T244" i="6"/>
  <c r="R244" i="6"/>
  <c r="P244" i="6"/>
  <c r="BI242" i="6"/>
  <c r="BH242" i="6"/>
  <c r="BG242" i="6"/>
  <c r="BF242" i="6"/>
  <c r="T242" i="6"/>
  <c r="R242" i="6"/>
  <c r="P242" i="6"/>
  <c r="BI240" i="6"/>
  <c r="BH240" i="6"/>
  <c r="BG240" i="6"/>
  <c r="BF240" i="6"/>
  <c r="T240" i="6"/>
  <c r="R240" i="6"/>
  <c r="P240" i="6"/>
  <c r="BI238" i="6"/>
  <c r="BH238" i="6"/>
  <c r="BG238" i="6"/>
  <c r="BF238" i="6"/>
  <c r="T238" i="6"/>
  <c r="R238" i="6"/>
  <c r="P238" i="6"/>
  <c r="BI236" i="6"/>
  <c r="BH236" i="6"/>
  <c r="BG236" i="6"/>
  <c r="BF236" i="6"/>
  <c r="T236" i="6"/>
  <c r="R236" i="6"/>
  <c r="P236" i="6"/>
  <c r="BI234" i="6"/>
  <c r="BH234" i="6"/>
  <c r="BG234" i="6"/>
  <c r="BF234" i="6"/>
  <c r="T234" i="6"/>
  <c r="R234" i="6"/>
  <c r="P234" i="6"/>
  <c r="BI232" i="6"/>
  <c r="BH232" i="6"/>
  <c r="BG232" i="6"/>
  <c r="BF232" i="6"/>
  <c r="T232" i="6"/>
  <c r="R232" i="6"/>
  <c r="P232" i="6"/>
  <c r="BI230" i="6"/>
  <c r="BH230" i="6"/>
  <c r="BG230" i="6"/>
  <c r="BF230" i="6"/>
  <c r="T230" i="6"/>
  <c r="R230" i="6"/>
  <c r="P230" i="6"/>
  <c r="BI228" i="6"/>
  <c r="BH228" i="6"/>
  <c r="BG228" i="6"/>
  <c r="BF228" i="6"/>
  <c r="T228" i="6"/>
  <c r="R228" i="6"/>
  <c r="P228" i="6"/>
  <c r="BI226" i="6"/>
  <c r="BH226" i="6"/>
  <c r="BG226" i="6"/>
  <c r="BF226" i="6"/>
  <c r="T226" i="6"/>
  <c r="R226" i="6"/>
  <c r="P226" i="6"/>
  <c r="BI224" i="6"/>
  <c r="BH224" i="6"/>
  <c r="BG224" i="6"/>
  <c r="BF224" i="6"/>
  <c r="T224" i="6"/>
  <c r="R224" i="6"/>
  <c r="P224" i="6"/>
  <c r="BI222" i="6"/>
  <c r="BH222" i="6"/>
  <c r="BG222" i="6"/>
  <c r="BF222" i="6"/>
  <c r="T222" i="6"/>
  <c r="R222" i="6"/>
  <c r="P222" i="6"/>
  <c r="BI220" i="6"/>
  <c r="BH220" i="6"/>
  <c r="BG220" i="6"/>
  <c r="BF220" i="6"/>
  <c r="T220" i="6"/>
  <c r="R220" i="6"/>
  <c r="P220" i="6"/>
  <c r="BI218" i="6"/>
  <c r="BH218" i="6"/>
  <c r="BG218" i="6"/>
  <c r="BF218" i="6"/>
  <c r="T218" i="6"/>
  <c r="R218" i="6"/>
  <c r="P218" i="6"/>
  <c r="BI216" i="6"/>
  <c r="BH216" i="6"/>
  <c r="BG216" i="6"/>
  <c r="BF216" i="6"/>
  <c r="T216" i="6"/>
  <c r="R216" i="6"/>
  <c r="P216" i="6"/>
  <c r="BI214" i="6"/>
  <c r="BH214" i="6"/>
  <c r="BG214" i="6"/>
  <c r="BF214" i="6"/>
  <c r="T214" i="6"/>
  <c r="R214" i="6"/>
  <c r="P214" i="6"/>
  <c r="BI212" i="6"/>
  <c r="BH212" i="6"/>
  <c r="BG212" i="6"/>
  <c r="BF212" i="6"/>
  <c r="T212" i="6"/>
  <c r="R212" i="6"/>
  <c r="P212" i="6"/>
  <c r="BI210" i="6"/>
  <c r="BH210" i="6"/>
  <c r="BG210" i="6"/>
  <c r="BF210" i="6"/>
  <c r="T210" i="6"/>
  <c r="R210" i="6"/>
  <c r="P210" i="6"/>
  <c r="BI208" i="6"/>
  <c r="BH208" i="6"/>
  <c r="BG208" i="6"/>
  <c r="BF208" i="6"/>
  <c r="T208" i="6"/>
  <c r="R208" i="6"/>
  <c r="P208" i="6"/>
  <c r="BI206" i="6"/>
  <c r="BH206" i="6"/>
  <c r="BG206" i="6"/>
  <c r="BF206" i="6"/>
  <c r="T206" i="6"/>
  <c r="R206" i="6"/>
  <c r="P206" i="6"/>
  <c r="BI204" i="6"/>
  <c r="BH204" i="6"/>
  <c r="BG204" i="6"/>
  <c r="BF204" i="6"/>
  <c r="T204" i="6"/>
  <c r="R204" i="6"/>
  <c r="P204" i="6"/>
  <c r="BI202" i="6"/>
  <c r="BH202" i="6"/>
  <c r="BG202" i="6"/>
  <c r="BF202" i="6"/>
  <c r="T202" i="6"/>
  <c r="R202" i="6"/>
  <c r="P202" i="6"/>
  <c r="BI200" i="6"/>
  <c r="BH200" i="6"/>
  <c r="BG200" i="6"/>
  <c r="BF200" i="6"/>
  <c r="T200" i="6"/>
  <c r="R200" i="6"/>
  <c r="P200" i="6"/>
  <c r="BI198" i="6"/>
  <c r="BH198" i="6"/>
  <c r="BG198" i="6"/>
  <c r="BF198" i="6"/>
  <c r="T198" i="6"/>
  <c r="R198" i="6"/>
  <c r="P198" i="6"/>
  <c r="BI196" i="6"/>
  <c r="BH196" i="6"/>
  <c r="BG196" i="6"/>
  <c r="BF196" i="6"/>
  <c r="T196" i="6"/>
  <c r="R196" i="6"/>
  <c r="P196" i="6"/>
  <c r="BI194" i="6"/>
  <c r="BH194" i="6"/>
  <c r="BG194" i="6"/>
  <c r="BF194" i="6"/>
  <c r="T194" i="6"/>
  <c r="R194" i="6"/>
  <c r="P194" i="6"/>
  <c r="BI192" i="6"/>
  <c r="BH192" i="6"/>
  <c r="BG192" i="6"/>
  <c r="BF192" i="6"/>
  <c r="T192" i="6"/>
  <c r="R192" i="6"/>
  <c r="P192" i="6"/>
  <c r="BI190" i="6"/>
  <c r="BH190" i="6"/>
  <c r="BG190" i="6"/>
  <c r="BF190" i="6"/>
  <c r="T190" i="6"/>
  <c r="R190" i="6"/>
  <c r="P190" i="6"/>
  <c r="BI188" i="6"/>
  <c r="BH188" i="6"/>
  <c r="BG188" i="6"/>
  <c r="BF188" i="6"/>
  <c r="T188" i="6"/>
  <c r="R188" i="6"/>
  <c r="P188" i="6"/>
  <c r="BI185" i="6"/>
  <c r="BH185" i="6"/>
  <c r="BG185" i="6"/>
  <c r="BF185" i="6"/>
  <c r="T185" i="6"/>
  <c r="R185" i="6"/>
  <c r="P185" i="6"/>
  <c r="BI183" i="6"/>
  <c r="BH183" i="6"/>
  <c r="BG183" i="6"/>
  <c r="BF183" i="6"/>
  <c r="T183" i="6"/>
  <c r="R183" i="6"/>
  <c r="P183" i="6"/>
  <c r="BI181" i="6"/>
  <c r="BH181" i="6"/>
  <c r="BG181" i="6"/>
  <c r="BF181" i="6"/>
  <c r="T181" i="6"/>
  <c r="R181" i="6"/>
  <c r="P181" i="6"/>
  <c r="BI179" i="6"/>
  <c r="BH179" i="6"/>
  <c r="BG179" i="6"/>
  <c r="BF179" i="6"/>
  <c r="T179" i="6"/>
  <c r="R179" i="6"/>
  <c r="P179" i="6"/>
  <c r="BI177" i="6"/>
  <c r="BH177" i="6"/>
  <c r="BG177" i="6"/>
  <c r="BF177" i="6"/>
  <c r="T177" i="6"/>
  <c r="R177" i="6"/>
  <c r="P177" i="6"/>
  <c r="BI175" i="6"/>
  <c r="BH175" i="6"/>
  <c r="BG175" i="6"/>
  <c r="BF175" i="6"/>
  <c r="T175" i="6"/>
  <c r="R175" i="6"/>
  <c r="P175" i="6"/>
  <c r="BI173" i="6"/>
  <c r="BH173" i="6"/>
  <c r="BG173" i="6"/>
  <c r="BF173" i="6"/>
  <c r="T173" i="6"/>
  <c r="R173" i="6"/>
  <c r="P173" i="6"/>
  <c r="BI171" i="6"/>
  <c r="BH171" i="6"/>
  <c r="BG171" i="6"/>
  <c r="BF171" i="6"/>
  <c r="T171" i="6"/>
  <c r="R171" i="6"/>
  <c r="P171" i="6"/>
  <c r="BI169" i="6"/>
  <c r="BH169" i="6"/>
  <c r="BG169" i="6"/>
  <c r="BF169" i="6"/>
  <c r="T169" i="6"/>
  <c r="R169" i="6"/>
  <c r="P169" i="6"/>
  <c r="BI167" i="6"/>
  <c r="BH167" i="6"/>
  <c r="BG167" i="6"/>
  <c r="BF167" i="6"/>
  <c r="T167" i="6"/>
  <c r="R167" i="6"/>
  <c r="P167" i="6"/>
  <c r="BI165" i="6"/>
  <c r="BH165" i="6"/>
  <c r="BG165" i="6"/>
  <c r="BF165" i="6"/>
  <c r="T165" i="6"/>
  <c r="R165" i="6"/>
  <c r="P165" i="6"/>
  <c r="BI163" i="6"/>
  <c r="BH163" i="6"/>
  <c r="BG163" i="6"/>
  <c r="BF163" i="6"/>
  <c r="T163" i="6"/>
  <c r="R163" i="6"/>
  <c r="P163" i="6"/>
  <c r="BI161" i="6"/>
  <c r="BH161" i="6"/>
  <c r="BG161" i="6"/>
  <c r="BF161" i="6"/>
  <c r="T161" i="6"/>
  <c r="R161" i="6"/>
  <c r="P161" i="6"/>
  <c r="BI159" i="6"/>
  <c r="BH159" i="6"/>
  <c r="BG159" i="6"/>
  <c r="BF159" i="6"/>
  <c r="T159" i="6"/>
  <c r="R159" i="6"/>
  <c r="P159" i="6"/>
  <c r="BI157" i="6"/>
  <c r="BH157" i="6"/>
  <c r="BG157" i="6"/>
  <c r="BF157" i="6"/>
  <c r="T157" i="6"/>
  <c r="R157" i="6"/>
  <c r="P157" i="6"/>
  <c r="BI155" i="6"/>
  <c r="BH155" i="6"/>
  <c r="BG155" i="6"/>
  <c r="BF155" i="6"/>
  <c r="T155" i="6"/>
  <c r="R155" i="6"/>
  <c r="P155" i="6"/>
  <c r="BI153" i="6"/>
  <c r="BH153" i="6"/>
  <c r="BG153" i="6"/>
  <c r="BF153" i="6"/>
  <c r="T153" i="6"/>
  <c r="R153" i="6"/>
  <c r="P153" i="6"/>
  <c r="BI151" i="6"/>
  <c r="BH151" i="6"/>
  <c r="BG151" i="6"/>
  <c r="BF151" i="6"/>
  <c r="T151" i="6"/>
  <c r="R151" i="6"/>
  <c r="P151" i="6"/>
  <c r="BI149" i="6"/>
  <c r="BH149" i="6"/>
  <c r="BG149" i="6"/>
  <c r="BF149" i="6"/>
  <c r="T149" i="6"/>
  <c r="R149" i="6"/>
  <c r="P149" i="6"/>
  <c r="BI147" i="6"/>
  <c r="BH147" i="6"/>
  <c r="BG147" i="6"/>
  <c r="BF147" i="6"/>
  <c r="T147" i="6"/>
  <c r="R147" i="6"/>
  <c r="P147" i="6"/>
  <c r="BI145" i="6"/>
  <c r="BH145" i="6"/>
  <c r="BG145" i="6"/>
  <c r="BF145" i="6"/>
  <c r="T145" i="6"/>
  <c r="R145" i="6"/>
  <c r="P145" i="6"/>
  <c r="BI143" i="6"/>
  <c r="BH143" i="6"/>
  <c r="BG143" i="6"/>
  <c r="BF143" i="6"/>
  <c r="T143" i="6"/>
  <c r="R143" i="6"/>
  <c r="P143" i="6"/>
  <c r="BI141" i="6"/>
  <c r="BH141" i="6"/>
  <c r="BG141" i="6"/>
  <c r="BF141" i="6"/>
  <c r="T141" i="6"/>
  <c r="R141" i="6"/>
  <c r="P141" i="6"/>
  <c r="BI139" i="6"/>
  <c r="BH139" i="6"/>
  <c r="BG139" i="6"/>
  <c r="BF139" i="6"/>
  <c r="T139" i="6"/>
  <c r="R139" i="6"/>
  <c r="P139" i="6"/>
  <c r="BI137" i="6"/>
  <c r="BH137" i="6"/>
  <c r="BG137" i="6"/>
  <c r="BF137" i="6"/>
  <c r="T137" i="6"/>
  <c r="R137" i="6"/>
  <c r="P137" i="6"/>
  <c r="BI135" i="6"/>
  <c r="BH135" i="6"/>
  <c r="BG135" i="6"/>
  <c r="BF135" i="6"/>
  <c r="T135" i="6"/>
  <c r="R135" i="6"/>
  <c r="P135" i="6"/>
  <c r="BI133" i="6"/>
  <c r="BH133" i="6"/>
  <c r="BG133" i="6"/>
  <c r="BF133" i="6"/>
  <c r="T133" i="6"/>
  <c r="R133" i="6"/>
  <c r="P133" i="6"/>
  <c r="BI131" i="6"/>
  <c r="BH131" i="6"/>
  <c r="BG131" i="6"/>
  <c r="BF131" i="6"/>
  <c r="T131" i="6"/>
  <c r="R131" i="6"/>
  <c r="P131" i="6"/>
  <c r="BI129" i="6"/>
  <c r="BH129" i="6"/>
  <c r="BG129" i="6"/>
  <c r="BF129" i="6"/>
  <c r="T129" i="6"/>
  <c r="R129" i="6"/>
  <c r="P129" i="6"/>
  <c r="BI127" i="6"/>
  <c r="BH127" i="6"/>
  <c r="BG127" i="6"/>
  <c r="BF127" i="6"/>
  <c r="T127" i="6"/>
  <c r="R127" i="6"/>
  <c r="P127" i="6"/>
  <c r="BI125" i="6"/>
  <c r="BH125" i="6"/>
  <c r="BG125" i="6"/>
  <c r="BF125" i="6"/>
  <c r="T125" i="6"/>
  <c r="R125" i="6"/>
  <c r="P125" i="6"/>
  <c r="F117" i="6"/>
  <c r="E115" i="6"/>
  <c r="F91" i="6"/>
  <c r="E89" i="6"/>
  <c r="J26" i="6"/>
  <c r="E26" i="6"/>
  <c r="J120" i="6"/>
  <c r="J25" i="6"/>
  <c r="J23" i="6"/>
  <c r="E23" i="6"/>
  <c r="J119" i="6"/>
  <c r="J22" i="6"/>
  <c r="J20" i="6"/>
  <c r="E20" i="6"/>
  <c r="F94" i="6"/>
  <c r="J19" i="6"/>
  <c r="J17" i="6"/>
  <c r="E17" i="6"/>
  <c r="F93" i="6"/>
  <c r="J16" i="6"/>
  <c r="J14" i="6"/>
  <c r="J117" i="6"/>
  <c r="E7" i="6"/>
  <c r="E111" i="6"/>
  <c r="J39" i="5"/>
  <c r="J38" i="5"/>
  <c r="AY101" i="1"/>
  <c r="J37" i="5"/>
  <c r="AX101" i="1"/>
  <c r="BI168" i="5"/>
  <c r="BH168" i="5"/>
  <c r="BG168" i="5"/>
  <c r="BF168" i="5"/>
  <c r="T168" i="5"/>
  <c r="R168" i="5"/>
  <c r="P168" i="5"/>
  <c r="BI166" i="5"/>
  <c r="BH166" i="5"/>
  <c r="BG166" i="5"/>
  <c r="BF166" i="5"/>
  <c r="T166" i="5"/>
  <c r="R166" i="5"/>
  <c r="P166" i="5"/>
  <c r="BI163" i="5"/>
  <c r="BH163" i="5"/>
  <c r="BG163" i="5"/>
  <c r="BF163" i="5"/>
  <c r="T163" i="5"/>
  <c r="R163" i="5"/>
  <c r="P163" i="5"/>
  <c r="BI161" i="5"/>
  <c r="BH161" i="5"/>
  <c r="BG161" i="5"/>
  <c r="BF161" i="5"/>
  <c r="T161" i="5"/>
  <c r="R161" i="5"/>
  <c r="P161" i="5"/>
  <c r="BI159" i="5"/>
  <c r="BH159" i="5"/>
  <c r="BG159" i="5"/>
  <c r="BF159" i="5"/>
  <c r="T159" i="5"/>
  <c r="R159" i="5"/>
  <c r="P159" i="5"/>
  <c r="BI157" i="5"/>
  <c r="BH157" i="5"/>
  <c r="BG157" i="5"/>
  <c r="BF157" i="5"/>
  <c r="T157" i="5"/>
  <c r="R157" i="5"/>
  <c r="P157" i="5"/>
  <c r="BI155" i="5"/>
  <c r="BH155" i="5"/>
  <c r="BG155" i="5"/>
  <c r="BF155" i="5"/>
  <c r="T155" i="5"/>
  <c r="R155" i="5"/>
  <c r="P155" i="5"/>
  <c r="BI153" i="5"/>
  <c r="BH153" i="5"/>
  <c r="BG153" i="5"/>
  <c r="BF153" i="5"/>
  <c r="T153" i="5"/>
  <c r="R153" i="5"/>
  <c r="P153" i="5"/>
  <c r="BI147" i="5"/>
  <c r="BH147" i="5"/>
  <c r="BG147" i="5"/>
  <c r="BF147" i="5"/>
  <c r="T147" i="5"/>
  <c r="R147" i="5"/>
  <c r="P147" i="5"/>
  <c r="BI145" i="5"/>
  <c r="BH145" i="5"/>
  <c r="BG145" i="5"/>
  <c r="BF145" i="5"/>
  <c r="T145" i="5"/>
  <c r="R145" i="5"/>
  <c r="P145" i="5"/>
  <c r="BI140" i="5"/>
  <c r="BH140" i="5"/>
  <c r="BG140" i="5"/>
  <c r="BF140" i="5"/>
  <c r="T140" i="5"/>
  <c r="R140" i="5"/>
  <c r="P140" i="5"/>
  <c r="BI138" i="5"/>
  <c r="BH138" i="5"/>
  <c r="BG138" i="5"/>
  <c r="BF138" i="5"/>
  <c r="T138" i="5"/>
  <c r="R138" i="5"/>
  <c r="P138" i="5"/>
  <c r="BI136" i="5"/>
  <c r="BH136" i="5"/>
  <c r="BG136" i="5"/>
  <c r="BF136" i="5"/>
  <c r="T136" i="5"/>
  <c r="R136" i="5"/>
  <c r="P136" i="5"/>
  <c r="BI130" i="5"/>
  <c r="BH130" i="5"/>
  <c r="BG130" i="5"/>
  <c r="BF130" i="5"/>
  <c r="T130" i="5"/>
  <c r="R130" i="5"/>
  <c r="P130" i="5"/>
  <c r="BI124" i="5"/>
  <c r="BH124" i="5"/>
  <c r="BG124" i="5"/>
  <c r="BF124" i="5"/>
  <c r="T124" i="5"/>
  <c r="R124" i="5"/>
  <c r="P124" i="5"/>
  <c r="F116" i="5"/>
  <c r="E114" i="5"/>
  <c r="F91" i="5"/>
  <c r="E89" i="5"/>
  <c r="J26" i="5"/>
  <c r="E26" i="5"/>
  <c r="J119" i="5"/>
  <c r="J25" i="5"/>
  <c r="J23" i="5"/>
  <c r="E23" i="5"/>
  <c r="J118" i="5"/>
  <c r="J22" i="5"/>
  <c r="J20" i="5"/>
  <c r="E20" i="5"/>
  <c r="F94" i="5"/>
  <c r="J19" i="5"/>
  <c r="J17" i="5"/>
  <c r="E17" i="5"/>
  <c r="F93" i="5"/>
  <c r="J16" i="5"/>
  <c r="J14" i="5"/>
  <c r="J116" i="5"/>
  <c r="E7" i="5"/>
  <c r="E110" i="5"/>
  <c r="J37" i="4"/>
  <c r="J36" i="4"/>
  <c r="AY99" i="1"/>
  <c r="J35" i="4"/>
  <c r="AX99" i="1"/>
  <c r="BI121" i="4"/>
  <c r="BH121" i="4"/>
  <c r="BG121" i="4"/>
  <c r="BF121" i="4"/>
  <c r="T121" i="4"/>
  <c r="T120" i="4"/>
  <c r="T119" i="4"/>
  <c r="T118" i="4"/>
  <c r="R121" i="4"/>
  <c r="R120" i="4"/>
  <c r="R119" i="4"/>
  <c r="R118" i="4"/>
  <c r="P121" i="4"/>
  <c r="P120" i="4"/>
  <c r="P119" i="4"/>
  <c r="P118" i="4"/>
  <c r="AU99" i="1"/>
  <c r="F112" i="4"/>
  <c r="E110" i="4"/>
  <c r="F89" i="4"/>
  <c r="E87" i="4"/>
  <c r="J24" i="4"/>
  <c r="E24" i="4"/>
  <c r="J115" i="4"/>
  <c r="J23" i="4"/>
  <c r="J21" i="4"/>
  <c r="E21" i="4"/>
  <c r="J114" i="4"/>
  <c r="J20" i="4"/>
  <c r="J18" i="4"/>
  <c r="E18" i="4"/>
  <c r="F115" i="4"/>
  <c r="J17" i="4"/>
  <c r="J15" i="4"/>
  <c r="E15" i="4"/>
  <c r="F114" i="4"/>
  <c r="J14" i="4"/>
  <c r="J12" i="4"/>
  <c r="J112" i="4"/>
  <c r="E7" i="4"/>
  <c r="E108" i="4"/>
  <c r="J413" i="3"/>
  <c r="J39" i="3"/>
  <c r="J38" i="3"/>
  <c r="AY98" i="1"/>
  <c r="J37" i="3"/>
  <c r="AX98" i="1"/>
  <c r="BI475" i="3"/>
  <c r="BH475" i="3"/>
  <c r="BG475" i="3"/>
  <c r="BF475" i="3"/>
  <c r="T475" i="3"/>
  <c r="R475" i="3"/>
  <c r="P475" i="3"/>
  <c r="BI472" i="3"/>
  <c r="BH472" i="3"/>
  <c r="BG472" i="3"/>
  <c r="BF472" i="3"/>
  <c r="T472" i="3"/>
  <c r="R472" i="3"/>
  <c r="P472" i="3"/>
  <c r="BI466" i="3"/>
  <c r="BH466" i="3"/>
  <c r="BG466" i="3"/>
  <c r="BF466" i="3"/>
  <c r="T466" i="3"/>
  <c r="R466" i="3"/>
  <c r="P466" i="3"/>
  <c r="BI457" i="3"/>
  <c r="BH457" i="3"/>
  <c r="BG457" i="3"/>
  <c r="BF457" i="3"/>
  <c r="T457" i="3"/>
  <c r="R457" i="3"/>
  <c r="P457" i="3"/>
  <c r="BI450" i="3"/>
  <c r="BH450" i="3"/>
  <c r="BG450" i="3"/>
  <c r="BF450" i="3"/>
  <c r="T450" i="3"/>
  <c r="R450" i="3"/>
  <c r="P450" i="3"/>
  <c r="BI447" i="3"/>
  <c r="BH447" i="3"/>
  <c r="BG447" i="3"/>
  <c r="BF447" i="3"/>
  <c r="T447" i="3"/>
  <c r="R447" i="3"/>
  <c r="P447" i="3"/>
  <c r="BI443" i="3"/>
  <c r="BH443" i="3"/>
  <c r="BG443" i="3"/>
  <c r="BF443" i="3"/>
  <c r="T443" i="3"/>
  <c r="R443" i="3"/>
  <c r="P443" i="3"/>
  <c r="BI440" i="3"/>
  <c r="BH440" i="3"/>
  <c r="BG440" i="3"/>
  <c r="BF440" i="3"/>
  <c r="T440" i="3"/>
  <c r="R440" i="3"/>
  <c r="P440" i="3"/>
  <c r="BI437" i="3"/>
  <c r="BH437" i="3"/>
  <c r="BG437" i="3"/>
  <c r="BF437" i="3"/>
  <c r="T437" i="3"/>
  <c r="R437" i="3"/>
  <c r="P437" i="3"/>
  <c r="BI428" i="3"/>
  <c r="BH428" i="3"/>
  <c r="BG428" i="3"/>
  <c r="BF428" i="3"/>
  <c r="T428" i="3"/>
  <c r="R428" i="3"/>
  <c r="P428" i="3"/>
  <c r="BI421" i="3"/>
  <c r="BH421" i="3"/>
  <c r="BG421" i="3"/>
  <c r="BF421" i="3"/>
  <c r="T421" i="3"/>
  <c r="R421" i="3"/>
  <c r="P421" i="3"/>
  <c r="BI418" i="3"/>
  <c r="BH418" i="3"/>
  <c r="BG418" i="3"/>
  <c r="BF418" i="3"/>
  <c r="T418" i="3"/>
  <c r="R418" i="3"/>
  <c r="P418" i="3"/>
  <c r="BI415" i="3"/>
  <c r="BH415" i="3"/>
  <c r="BG415" i="3"/>
  <c r="BF415" i="3"/>
  <c r="T415" i="3"/>
  <c r="R415" i="3"/>
  <c r="P415" i="3"/>
  <c r="J111" i="3"/>
  <c r="BI407" i="3"/>
  <c r="BH407" i="3"/>
  <c r="BG407" i="3"/>
  <c r="BF407" i="3"/>
  <c r="T407" i="3"/>
  <c r="R407" i="3"/>
  <c r="P407" i="3"/>
  <c r="BI401" i="3"/>
  <c r="BH401" i="3"/>
  <c r="BG401" i="3"/>
  <c r="BF401" i="3"/>
  <c r="T401" i="3"/>
  <c r="R401" i="3"/>
  <c r="P401" i="3"/>
  <c r="BI397" i="3"/>
  <c r="BH397" i="3"/>
  <c r="BG397" i="3"/>
  <c r="BF397" i="3"/>
  <c r="T397" i="3"/>
  <c r="R397" i="3"/>
  <c r="P397" i="3"/>
  <c r="BI391" i="3"/>
  <c r="BH391" i="3"/>
  <c r="BG391" i="3"/>
  <c r="BF391" i="3"/>
  <c r="T391" i="3"/>
  <c r="R391" i="3"/>
  <c r="P391" i="3"/>
  <c r="BI389" i="3"/>
  <c r="BH389" i="3"/>
  <c r="BG389" i="3"/>
  <c r="BF389" i="3"/>
  <c r="T389" i="3"/>
  <c r="R389" i="3"/>
  <c r="P389" i="3"/>
  <c r="BI386" i="3"/>
  <c r="BH386" i="3"/>
  <c r="BG386" i="3"/>
  <c r="BF386" i="3"/>
  <c r="T386" i="3"/>
  <c r="R386" i="3"/>
  <c r="P386" i="3"/>
  <c r="BI381" i="3"/>
  <c r="BH381" i="3"/>
  <c r="BG381" i="3"/>
  <c r="BF381" i="3"/>
  <c r="T381" i="3"/>
  <c r="T380" i="3"/>
  <c r="R381" i="3"/>
  <c r="R380" i="3"/>
  <c r="P381" i="3"/>
  <c r="P380" i="3"/>
  <c r="BI377" i="3"/>
  <c r="BH377" i="3"/>
  <c r="BG377" i="3"/>
  <c r="BF377" i="3"/>
  <c r="T377" i="3"/>
  <c r="R377" i="3"/>
  <c r="P377" i="3"/>
  <c r="BI372" i="3"/>
  <c r="BH372" i="3"/>
  <c r="BG372" i="3"/>
  <c r="BF372" i="3"/>
  <c r="T372" i="3"/>
  <c r="R372" i="3"/>
  <c r="P372" i="3"/>
  <c r="BI367" i="3"/>
  <c r="BH367" i="3"/>
  <c r="BG367" i="3"/>
  <c r="BF367" i="3"/>
  <c r="T367" i="3"/>
  <c r="R367" i="3"/>
  <c r="P367" i="3"/>
  <c r="BI360" i="3"/>
  <c r="BH360" i="3"/>
  <c r="BG360" i="3"/>
  <c r="BF360" i="3"/>
  <c r="T360" i="3"/>
  <c r="R360" i="3"/>
  <c r="P360" i="3"/>
  <c r="BI355" i="3"/>
  <c r="BH355" i="3"/>
  <c r="BG355" i="3"/>
  <c r="BF355" i="3"/>
  <c r="T355" i="3"/>
  <c r="R355" i="3"/>
  <c r="P355" i="3"/>
  <c r="BI348" i="3"/>
  <c r="BH348" i="3"/>
  <c r="BG348" i="3"/>
  <c r="BF348" i="3"/>
  <c r="T348" i="3"/>
  <c r="T347" i="3"/>
  <c r="R348" i="3"/>
  <c r="R347" i="3"/>
  <c r="P348" i="3"/>
  <c r="P347" i="3"/>
  <c r="BI343" i="3"/>
  <c r="BH343" i="3"/>
  <c r="BG343" i="3"/>
  <c r="BF343" i="3"/>
  <c r="T343" i="3"/>
  <c r="R343" i="3"/>
  <c r="P343" i="3"/>
  <c r="BI341" i="3"/>
  <c r="BH341" i="3"/>
  <c r="BG341" i="3"/>
  <c r="BF341" i="3"/>
  <c r="T341" i="3"/>
  <c r="R341" i="3"/>
  <c r="P341" i="3"/>
  <c r="BI335" i="3"/>
  <c r="BH335" i="3"/>
  <c r="BG335" i="3"/>
  <c r="BF335" i="3"/>
  <c r="T335" i="3"/>
  <c r="R335" i="3"/>
  <c r="P335" i="3"/>
  <c r="BI333" i="3"/>
  <c r="BH333" i="3"/>
  <c r="BG333" i="3"/>
  <c r="BF333" i="3"/>
  <c r="T333" i="3"/>
  <c r="R333" i="3"/>
  <c r="P333" i="3"/>
  <c r="BI331" i="3"/>
  <c r="BH331" i="3"/>
  <c r="BG331" i="3"/>
  <c r="BF331" i="3"/>
  <c r="T331" i="3"/>
  <c r="R331" i="3"/>
  <c r="P331" i="3"/>
  <c r="BI329" i="3"/>
  <c r="BH329" i="3"/>
  <c r="BG329" i="3"/>
  <c r="BF329" i="3"/>
  <c r="T329" i="3"/>
  <c r="R329" i="3"/>
  <c r="P329" i="3"/>
  <c r="BI327" i="3"/>
  <c r="BH327" i="3"/>
  <c r="BG327" i="3"/>
  <c r="BF327" i="3"/>
  <c r="T327" i="3"/>
  <c r="R327" i="3"/>
  <c r="P327" i="3"/>
  <c r="BI325" i="3"/>
  <c r="BH325" i="3"/>
  <c r="BG325" i="3"/>
  <c r="BF325" i="3"/>
  <c r="T325" i="3"/>
  <c r="R325" i="3"/>
  <c r="P325" i="3"/>
  <c r="BI322" i="3"/>
  <c r="BH322" i="3"/>
  <c r="BG322" i="3"/>
  <c r="BF322" i="3"/>
  <c r="T322" i="3"/>
  <c r="R322" i="3"/>
  <c r="P322" i="3"/>
  <c r="BI315" i="3"/>
  <c r="BH315" i="3"/>
  <c r="BG315" i="3"/>
  <c r="BF315" i="3"/>
  <c r="T315" i="3"/>
  <c r="R315" i="3"/>
  <c r="P315" i="3"/>
  <c r="BI313" i="3"/>
  <c r="BH313" i="3"/>
  <c r="BG313" i="3"/>
  <c r="BF313" i="3"/>
  <c r="T313" i="3"/>
  <c r="R313" i="3"/>
  <c r="P313" i="3"/>
  <c r="BI310" i="3"/>
  <c r="BH310" i="3"/>
  <c r="BG310" i="3"/>
  <c r="BF310" i="3"/>
  <c r="T310" i="3"/>
  <c r="R310" i="3"/>
  <c r="P310" i="3"/>
  <c r="BI304" i="3"/>
  <c r="BH304" i="3"/>
  <c r="BG304" i="3"/>
  <c r="BF304" i="3"/>
  <c r="T304" i="3"/>
  <c r="R304" i="3"/>
  <c r="P304" i="3"/>
  <c r="BI301" i="3"/>
  <c r="BH301" i="3"/>
  <c r="BG301" i="3"/>
  <c r="BF301" i="3"/>
  <c r="T301" i="3"/>
  <c r="R301" i="3"/>
  <c r="P301" i="3"/>
  <c r="BI298" i="3"/>
  <c r="BH298" i="3"/>
  <c r="BG298" i="3"/>
  <c r="BF298" i="3"/>
  <c r="T298" i="3"/>
  <c r="R298" i="3"/>
  <c r="P298" i="3"/>
  <c r="BI292" i="3"/>
  <c r="BH292" i="3"/>
  <c r="BG292" i="3"/>
  <c r="BF292" i="3"/>
  <c r="T292" i="3"/>
  <c r="R292" i="3"/>
  <c r="P292" i="3"/>
  <c r="BI286" i="3"/>
  <c r="BH286" i="3"/>
  <c r="BG286" i="3"/>
  <c r="BF286" i="3"/>
  <c r="T286" i="3"/>
  <c r="R286" i="3"/>
  <c r="P286" i="3"/>
  <c r="BI279" i="3"/>
  <c r="BH279" i="3"/>
  <c r="BG279" i="3"/>
  <c r="BF279" i="3"/>
  <c r="T279" i="3"/>
  <c r="R279" i="3"/>
  <c r="P279" i="3"/>
  <c r="BI272" i="3"/>
  <c r="BH272" i="3"/>
  <c r="BG272" i="3"/>
  <c r="BF272" i="3"/>
  <c r="T272" i="3"/>
  <c r="R272" i="3"/>
  <c r="P272" i="3"/>
  <c r="BI269" i="3"/>
  <c r="BH269" i="3"/>
  <c r="BG269" i="3"/>
  <c r="BF269" i="3"/>
  <c r="T269" i="3"/>
  <c r="R269" i="3"/>
  <c r="P269" i="3"/>
  <c r="BI262" i="3"/>
  <c r="BH262" i="3"/>
  <c r="BG262" i="3"/>
  <c r="BF262" i="3"/>
  <c r="T262" i="3"/>
  <c r="R262" i="3"/>
  <c r="P262" i="3"/>
  <c r="BI251" i="3"/>
  <c r="BH251" i="3"/>
  <c r="BG251" i="3"/>
  <c r="BF251" i="3"/>
  <c r="T251" i="3"/>
  <c r="R251" i="3"/>
  <c r="P251" i="3"/>
  <c r="BI248" i="3"/>
  <c r="BH248" i="3"/>
  <c r="BG248" i="3"/>
  <c r="BF248" i="3"/>
  <c r="T248" i="3"/>
  <c r="R248" i="3"/>
  <c r="P248" i="3"/>
  <c r="BI245" i="3"/>
  <c r="BH245" i="3"/>
  <c r="BG245" i="3"/>
  <c r="BF245" i="3"/>
  <c r="T245" i="3"/>
  <c r="R245" i="3"/>
  <c r="P245" i="3"/>
  <c r="BI239" i="3"/>
  <c r="BH239" i="3"/>
  <c r="BG239" i="3"/>
  <c r="BF239" i="3"/>
  <c r="T239" i="3"/>
  <c r="R239" i="3"/>
  <c r="P239" i="3"/>
  <c r="BI233" i="3"/>
  <c r="BH233" i="3"/>
  <c r="BG233" i="3"/>
  <c r="BF233" i="3"/>
  <c r="T233" i="3"/>
  <c r="R233" i="3"/>
  <c r="P233" i="3"/>
  <c r="BI227" i="3"/>
  <c r="BH227" i="3"/>
  <c r="BG227" i="3"/>
  <c r="BF227" i="3"/>
  <c r="T227" i="3"/>
  <c r="R227" i="3"/>
  <c r="P227" i="3"/>
  <c r="BI217" i="3"/>
  <c r="BH217" i="3"/>
  <c r="BG217" i="3"/>
  <c r="BF217" i="3"/>
  <c r="T217" i="3"/>
  <c r="R217" i="3"/>
  <c r="P217" i="3"/>
  <c r="BI209" i="3"/>
  <c r="BH209" i="3"/>
  <c r="BG209" i="3"/>
  <c r="BF209" i="3"/>
  <c r="T209" i="3"/>
  <c r="R209" i="3"/>
  <c r="P209" i="3"/>
  <c r="BI203" i="3"/>
  <c r="BH203" i="3"/>
  <c r="BG203" i="3"/>
  <c r="BF203" i="3"/>
  <c r="T203" i="3"/>
  <c r="R203" i="3"/>
  <c r="P203" i="3"/>
  <c r="BI196" i="3"/>
  <c r="BH196" i="3"/>
  <c r="BG196" i="3"/>
  <c r="BF196" i="3"/>
  <c r="T196" i="3"/>
  <c r="R196" i="3"/>
  <c r="P196" i="3"/>
  <c r="BI192" i="3"/>
  <c r="BH192" i="3"/>
  <c r="BG192" i="3"/>
  <c r="BF192" i="3"/>
  <c r="T192" i="3"/>
  <c r="T191" i="3"/>
  <c r="R192" i="3"/>
  <c r="R191" i="3"/>
  <c r="P192" i="3"/>
  <c r="P191" i="3"/>
  <c r="BI188" i="3"/>
  <c r="BH188" i="3"/>
  <c r="BG188" i="3"/>
  <c r="BF188" i="3"/>
  <c r="T188" i="3"/>
  <c r="T187" i="3"/>
  <c r="R188" i="3"/>
  <c r="R187" i="3"/>
  <c r="P188" i="3"/>
  <c r="P187" i="3"/>
  <c r="BI181" i="3"/>
  <c r="BH181" i="3"/>
  <c r="BG181" i="3"/>
  <c r="BF181" i="3"/>
  <c r="T181" i="3"/>
  <c r="R181" i="3"/>
  <c r="P181" i="3"/>
  <c r="BI172" i="3"/>
  <c r="BH172" i="3"/>
  <c r="BG172" i="3"/>
  <c r="BF172" i="3"/>
  <c r="T172" i="3"/>
  <c r="R172" i="3"/>
  <c r="P172" i="3"/>
  <c r="BI166" i="3"/>
  <c r="BH166" i="3"/>
  <c r="BG166" i="3"/>
  <c r="BF166" i="3"/>
  <c r="T166" i="3"/>
  <c r="R166" i="3"/>
  <c r="P166" i="3"/>
  <c r="BI163" i="3"/>
  <c r="BH163" i="3"/>
  <c r="BG163" i="3"/>
  <c r="BF163" i="3"/>
  <c r="T163" i="3"/>
  <c r="R163" i="3"/>
  <c r="P163" i="3"/>
  <c r="BI155" i="3"/>
  <c r="BH155" i="3"/>
  <c r="BG155" i="3"/>
  <c r="BF155" i="3"/>
  <c r="T155" i="3"/>
  <c r="R155" i="3"/>
  <c r="P155" i="3"/>
  <c r="BI149" i="3"/>
  <c r="BH149" i="3"/>
  <c r="BG149" i="3"/>
  <c r="BF149" i="3"/>
  <c r="T149" i="3"/>
  <c r="R149" i="3"/>
  <c r="P149" i="3"/>
  <c r="BI143" i="3"/>
  <c r="BH143" i="3"/>
  <c r="BG143" i="3"/>
  <c r="BF143" i="3"/>
  <c r="T143" i="3"/>
  <c r="R143" i="3"/>
  <c r="P143" i="3"/>
  <c r="BI137" i="3"/>
  <c r="BH137" i="3"/>
  <c r="BG137" i="3"/>
  <c r="BF137" i="3"/>
  <c r="T137" i="3"/>
  <c r="R137" i="3"/>
  <c r="P137" i="3"/>
  <c r="F128" i="3"/>
  <c r="E126" i="3"/>
  <c r="F91" i="3"/>
  <c r="E89" i="3"/>
  <c r="J26" i="3"/>
  <c r="E26" i="3"/>
  <c r="J131" i="3"/>
  <c r="J25" i="3"/>
  <c r="J23" i="3"/>
  <c r="E23" i="3"/>
  <c r="J130" i="3"/>
  <c r="J22" i="3"/>
  <c r="J20" i="3"/>
  <c r="E20" i="3"/>
  <c r="F94" i="3"/>
  <c r="J19" i="3"/>
  <c r="J17" i="3"/>
  <c r="E17" i="3"/>
  <c r="F130" i="3"/>
  <c r="J16" i="3"/>
  <c r="J14" i="3"/>
  <c r="J128" i="3"/>
  <c r="E7" i="3"/>
  <c r="E122" i="3"/>
  <c r="J39" i="2"/>
  <c r="J38" i="2"/>
  <c r="AY96" i="1"/>
  <c r="J37" i="2"/>
  <c r="AX96" i="1"/>
  <c r="BI165" i="2"/>
  <c r="BH165" i="2"/>
  <c r="BG165" i="2"/>
  <c r="BF165" i="2"/>
  <c r="T165" i="2"/>
  <c r="R165" i="2"/>
  <c r="P165" i="2"/>
  <c r="BI161" i="2"/>
  <c r="BH161" i="2"/>
  <c r="BG161" i="2"/>
  <c r="BF161" i="2"/>
  <c r="T161" i="2"/>
  <c r="R161" i="2"/>
  <c r="P161" i="2"/>
  <c r="BI158" i="2"/>
  <c r="BH158" i="2"/>
  <c r="BG158" i="2"/>
  <c r="BF158" i="2"/>
  <c r="T158" i="2"/>
  <c r="R158" i="2"/>
  <c r="P158" i="2"/>
  <c r="BI155" i="2"/>
  <c r="BH155" i="2"/>
  <c r="BG155" i="2"/>
  <c r="BF155" i="2"/>
  <c r="T155" i="2"/>
  <c r="R155" i="2"/>
  <c r="P155" i="2"/>
  <c r="BI152" i="2"/>
  <c r="BH152" i="2"/>
  <c r="BG152" i="2"/>
  <c r="BF152" i="2"/>
  <c r="T152" i="2"/>
  <c r="R152" i="2"/>
  <c r="P152" i="2"/>
  <c r="BI149" i="2"/>
  <c r="BH149" i="2"/>
  <c r="BG149" i="2"/>
  <c r="BF149" i="2"/>
  <c r="T149" i="2"/>
  <c r="R149" i="2"/>
  <c r="P149" i="2"/>
  <c r="BI146" i="2"/>
  <c r="BH146" i="2"/>
  <c r="BG146" i="2"/>
  <c r="BF146" i="2"/>
  <c r="T146" i="2"/>
  <c r="R146" i="2"/>
  <c r="P146" i="2"/>
  <c r="BI139" i="2"/>
  <c r="BH139" i="2"/>
  <c r="BG139" i="2"/>
  <c r="BF139" i="2"/>
  <c r="T139" i="2"/>
  <c r="R139" i="2"/>
  <c r="P139" i="2"/>
  <c r="BI136" i="2"/>
  <c r="BH136" i="2"/>
  <c r="BG136" i="2"/>
  <c r="BF136" i="2"/>
  <c r="T136" i="2"/>
  <c r="R136" i="2"/>
  <c r="P136" i="2"/>
  <c r="BI133" i="2"/>
  <c r="BH133" i="2"/>
  <c r="BG133" i="2"/>
  <c r="BF133" i="2"/>
  <c r="T133" i="2"/>
  <c r="R133" i="2"/>
  <c r="P133" i="2"/>
  <c r="BI131" i="2"/>
  <c r="BH131" i="2"/>
  <c r="BG131" i="2"/>
  <c r="BF131" i="2"/>
  <c r="T131" i="2"/>
  <c r="R131" i="2"/>
  <c r="P131" i="2"/>
  <c r="BI124" i="2"/>
  <c r="BH124" i="2"/>
  <c r="BG124" i="2"/>
  <c r="BF124" i="2"/>
  <c r="T124" i="2"/>
  <c r="R124" i="2"/>
  <c r="P124" i="2"/>
  <c r="F116" i="2"/>
  <c r="E114" i="2"/>
  <c r="F91" i="2"/>
  <c r="E89" i="2"/>
  <c r="J26" i="2"/>
  <c r="E26" i="2"/>
  <c r="J119" i="2"/>
  <c r="J25" i="2"/>
  <c r="J23" i="2"/>
  <c r="E23" i="2"/>
  <c r="J118" i="2"/>
  <c r="J22" i="2"/>
  <c r="J20" i="2"/>
  <c r="E20" i="2"/>
  <c r="F119" i="2"/>
  <c r="J19" i="2"/>
  <c r="J17" i="2"/>
  <c r="E17" i="2"/>
  <c r="F118" i="2"/>
  <c r="J16" i="2"/>
  <c r="J14" i="2"/>
  <c r="J116" i="2"/>
  <c r="E7" i="2"/>
  <c r="E85" i="2"/>
  <c r="L90" i="1"/>
  <c r="AM90" i="1"/>
  <c r="AM89" i="1"/>
  <c r="L89" i="1"/>
  <c r="AM87" i="1"/>
  <c r="L87" i="1"/>
  <c r="L85" i="1"/>
  <c r="L84" i="1"/>
  <c r="BK165" i="2"/>
  <c r="J165" i="2"/>
  <c r="BK161" i="2"/>
  <c r="J161" i="2"/>
  <c r="BK158" i="2"/>
  <c r="J158" i="2"/>
  <c r="BK155" i="2"/>
  <c r="J155" i="2"/>
  <c r="BK152" i="2"/>
  <c r="J152" i="2"/>
  <c r="BK149" i="2"/>
  <c r="J149" i="2"/>
  <c r="BK146" i="2"/>
  <c r="J146" i="2"/>
  <c r="BK139" i="2"/>
  <c r="J139" i="2"/>
  <c r="BK136" i="2"/>
  <c r="J133" i="2"/>
  <c r="BK131" i="2"/>
  <c r="J124" i="2"/>
  <c r="AS107" i="1"/>
  <c r="AS105" i="1"/>
  <c r="AS102" i="1"/>
  <c r="AS100" i="1"/>
  <c r="AS95" i="1"/>
  <c r="J136" i="2"/>
  <c r="BK133" i="2"/>
  <c r="J131" i="2"/>
  <c r="BK124" i="2"/>
  <c r="AS109" i="1"/>
  <c r="AS97" i="1"/>
  <c r="BK450" i="3"/>
  <c r="BK447" i="3"/>
  <c r="J443" i="3"/>
  <c r="J440" i="3"/>
  <c r="J437" i="3"/>
  <c r="J428" i="3"/>
  <c r="J418" i="3"/>
  <c r="J415" i="3"/>
  <c r="J407" i="3"/>
  <c r="J401" i="3"/>
  <c r="BK397" i="3"/>
  <c r="J389" i="3"/>
  <c r="J386" i="3"/>
  <c r="J381" i="3"/>
  <c r="J377" i="3"/>
  <c r="BK372" i="3"/>
  <c r="J367" i="3"/>
  <c r="J360" i="3"/>
  <c r="J355" i="3"/>
  <c r="J348" i="3"/>
  <c r="BK343" i="3"/>
  <c r="J341" i="3"/>
  <c r="J335" i="3"/>
  <c r="BK333" i="3"/>
  <c r="BK331" i="3"/>
  <c r="BK329" i="3"/>
  <c r="BK327" i="3"/>
  <c r="BK322" i="3"/>
  <c r="J322" i="3"/>
  <c r="BK315" i="3"/>
  <c r="J315" i="3"/>
  <c r="BK313" i="3"/>
  <c r="J313" i="3"/>
  <c r="BK310" i="3"/>
  <c r="J304" i="3"/>
  <c r="BK301" i="3"/>
  <c r="J298" i="3"/>
  <c r="BK292" i="3"/>
  <c r="BK286" i="3"/>
  <c r="J279" i="3"/>
  <c r="J272" i="3"/>
  <c r="J269" i="3"/>
  <c r="BK262" i="3"/>
  <c r="J251" i="3"/>
  <c r="BK248" i="3"/>
  <c r="J245" i="3"/>
  <c r="BK239" i="3"/>
  <c r="J233" i="3"/>
  <c r="J227" i="3"/>
  <c r="BK217" i="3"/>
  <c r="J203" i="3"/>
  <c r="BK196" i="3"/>
  <c r="J192" i="3"/>
  <c r="J188" i="3"/>
  <c r="BK181" i="3"/>
  <c r="J172" i="3"/>
  <c r="BK166" i="3"/>
  <c r="J163" i="3"/>
  <c r="BK155" i="3"/>
  <c r="J149" i="3"/>
  <c r="BK143" i="3"/>
  <c r="BK475" i="3"/>
  <c r="J475" i="3"/>
  <c r="BK472" i="3"/>
  <c r="J472" i="3"/>
  <c r="BK466" i="3"/>
  <c r="J466" i="3"/>
  <c r="BK457" i="3"/>
  <c r="J457" i="3"/>
  <c r="J450" i="3"/>
  <c r="J447" i="3"/>
  <c r="BK443" i="3"/>
  <c r="BK440" i="3"/>
  <c r="BK437" i="3"/>
  <c r="BK428" i="3"/>
  <c r="BK421" i="3"/>
  <c r="J421" i="3"/>
  <c r="BK418" i="3"/>
  <c r="BK415" i="3"/>
  <c r="BK407" i="3"/>
  <c r="BK401" i="3"/>
  <c r="J397" i="3"/>
  <c r="BK391" i="3"/>
  <c r="J391" i="3"/>
  <c r="BK389" i="3"/>
  <c r="BK386" i="3"/>
  <c r="BK381" i="3"/>
  <c r="BK377" i="3"/>
  <c r="J372" i="3"/>
  <c r="BK367" i="3"/>
  <c r="BK360" i="3"/>
  <c r="BK355" i="3"/>
  <c r="BK348" i="3"/>
  <c r="J343" i="3"/>
  <c r="BK341" i="3"/>
  <c r="BK335" i="3"/>
  <c r="J333" i="3"/>
  <c r="J331" i="3"/>
  <c r="J329" i="3"/>
  <c r="J327" i="3"/>
  <c r="BK325" i="3"/>
  <c r="J325" i="3"/>
  <c r="J310" i="3"/>
  <c r="BK304" i="3"/>
  <c r="J301" i="3"/>
  <c r="BK298" i="3"/>
  <c r="J292" i="3"/>
  <c r="J286" i="3"/>
  <c r="BK279" i="3"/>
  <c r="BK272" i="3"/>
  <c r="BK269" i="3"/>
  <c r="J262" i="3"/>
  <c r="BK251" i="3"/>
  <c r="J248" i="3"/>
  <c r="BK245" i="3"/>
  <c r="J239" i="3"/>
  <c r="BK233" i="3"/>
  <c r="BK227" i="3"/>
  <c r="J217" i="3"/>
  <c r="BK209" i="3"/>
  <c r="J209" i="3"/>
  <c r="BK203" i="3"/>
  <c r="J196" i="3"/>
  <c r="BK192" i="3"/>
  <c r="BK188" i="3"/>
  <c r="J181" i="3"/>
  <c r="BK172" i="3"/>
  <c r="J166" i="3"/>
  <c r="BK163" i="3"/>
  <c r="J155" i="3"/>
  <c r="BK149" i="3"/>
  <c r="J143" i="3"/>
  <c r="BK137" i="3"/>
  <c r="J137" i="3"/>
  <c r="BK121" i="4"/>
  <c r="J121" i="4"/>
  <c r="F37" i="4"/>
  <c r="BD99" i="1"/>
  <c r="F36" i="4"/>
  <c r="BC99" i="1"/>
  <c r="F35" i="4"/>
  <c r="BB99" i="1"/>
  <c r="J34" i="4"/>
  <c r="AW99" i="1"/>
  <c r="BK168" i="5"/>
  <c r="J168" i="5"/>
  <c r="BK166" i="5"/>
  <c r="J166" i="5"/>
  <c r="BK163" i="5"/>
  <c r="J163" i="5"/>
  <c r="BK161" i="5"/>
  <c r="J161" i="5"/>
  <c r="BK159" i="5"/>
  <c r="J159" i="5"/>
  <c r="BK157" i="5"/>
  <c r="J157" i="5"/>
  <c r="BK155" i="5"/>
  <c r="J155" i="5"/>
  <c r="BK153" i="5"/>
  <c r="J153" i="5"/>
  <c r="BK147" i="5"/>
  <c r="J147" i="5"/>
  <c r="BK145" i="5"/>
  <c r="J145" i="5"/>
  <c r="BK140" i="5"/>
  <c r="J138" i="5"/>
  <c r="BK136" i="5"/>
  <c r="J130" i="5"/>
  <c r="BK124" i="5"/>
  <c r="J124" i="5"/>
  <c r="J140" i="5"/>
  <c r="BK138" i="5"/>
  <c r="J136" i="5"/>
  <c r="BK130" i="5"/>
  <c r="BK297" i="6"/>
  <c r="J295" i="6"/>
  <c r="J293" i="6"/>
  <c r="J291" i="6"/>
  <c r="J289" i="6"/>
  <c r="J287" i="6"/>
  <c r="J279" i="6"/>
  <c r="BK273" i="6"/>
  <c r="J273" i="6"/>
  <c r="BK269" i="6"/>
  <c r="J269" i="6"/>
  <c r="BK267" i="6"/>
  <c r="J267" i="6"/>
  <c r="J265" i="6"/>
  <c r="BK263" i="6"/>
  <c r="BK259" i="6"/>
  <c r="J259" i="6"/>
  <c r="BK248" i="6"/>
  <c r="J248" i="6"/>
  <c r="J246" i="6"/>
  <c r="BK244" i="6"/>
  <c r="BK242" i="6"/>
  <c r="J242" i="6"/>
  <c r="BK240" i="6"/>
  <c r="J238" i="6"/>
  <c r="BK236" i="6"/>
  <c r="J234" i="6"/>
  <c r="BK232" i="6"/>
  <c r="BK230" i="6"/>
  <c r="BK228" i="6"/>
  <c r="BK226" i="6"/>
  <c r="BK224" i="6"/>
  <c r="BK222" i="6"/>
  <c r="J220" i="6"/>
  <c r="J216" i="6"/>
  <c r="J214" i="6"/>
  <c r="J212" i="6"/>
  <c r="BK210" i="6"/>
  <c r="BK208" i="6"/>
  <c r="J206" i="6"/>
  <c r="J204" i="6"/>
  <c r="J202" i="6"/>
  <c r="BK200" i="6"/>
  <c r="BK198" i="6"/>
  <c r="J196" i="6"/>
  <c r="J194" i="6"/>
  <c r="BK192" i="6"/>
  <c r="BK190" i="6"/>
  <c r="J188" i="6"/>
  <c r="J185" i="6"/>
  <c r="BK183" i="6"/>
  <c r="BK181" i="6"/>
  <c r="J179" i="6"/>
  <c r="BK177" i="6"/>
  <c r="BK175" i="6"/>
  <c r="BK173" i="6"/>
  <c r="BK171" i="6"/>
  <c r="BK169" i="6"/>
  <c r="J167" i="6"/>
  <c r="J165" i="6"/>
  <c r="J163" i="6"/>
  <c r="J161" i="6"/>
  <c r="BK159" i="6"/>
  <c r="BK157" i="6"/>
  <c r="BK155" i="6"/>
  <c r="J153" i="6"/>
  <c r="BK151" i="6"/>
  <c r="J149" i="6"/>
  <c r="J147" i="6"/>
  <c r="BK145" i="6"/>
  <c r="BK143" i="6"/>
  <c r="BK141" i="6"/>
  <c r="BK139" i="6"/>
  <c r="BK137" i="6"/>
  <c r="J135" i="6"/>
  <c r="J133" i="6"/>
  <c r="BK131" i="6"/>
  <c r="J129" i="6"/>
  <c r="J127" i="6"/>
  <c r="J125" i="6"/>
  <c r="BK347" i="6"/>
  <c r="J347" i="6"/>
  <c r="BK345" i="6"/>
  <c r="J345" i="6"/>
  <c r="BK343" i="6"/>
  <c r="J343" i="6"/>
  <c r="BK341" i="6"/>
  <c r="J341" i="6"/>
  <c r="BK339" i="6"/>
  <c r="J339" i="6"/>
  <c r="BK337" i="6"/>
  <c r="J337" i="6"/>
  <c r="BK335" i="6"/>
  <c r="J335" i="6"/>
  <c r="BK333" i="6"/>
  <c r="J333" i="6"/>
  <c r="BK331" i="6"/>
  <c r="J331" i="6"/>
  <c r="BK329" i="6"/>
  <c r="J329" i="6"/>
  <c r="BK327" i="6"/>
  <c r="J327" i="6"/>
  <c r="BK325" i="6"/>
  <c r="J325" i="6"/>
  <c r="BK323" i="6"/>
  <c r="J323" i="6"/>
  <c r="BK321" i="6"/>
  <c r="J321" i="6"/>
  <c r="BK319" i="6"/>
  <c r="J319" i="6"/>
  <c r="BK317" i="6"/>
  <c r="J317" i="6"/>
  <c r="BK315" i="6"/>
  <c r="J315" i="6"/>
  <c r="BK313" i="6"/>
  <c r="J313" i="6"/>
  <c r="BK311" i="6"/>
  <c r="J311" i="6"/>
  <c r="BK309" i="6"/>
  <c r="J309" i="6"/>
  <c r="BK307" i="6"/>
  <c r="J307" i="6"/>
  <c r="BK305" i="6"/>
  <c r="J305" i="6"/>
  <c r="BK303" i="6"/>
  <c r="J303" i="6"/>
  <c r="BK301" i="6"/>
  <c r="J301" i="6"/>
  <c r="BK299" i="6"/>
  <c r="J299" i="6"/>
  <c r="J297" i="6"/>
  <c r="BK295" i="6"/>
  <c r="BK293" i="6"/>
  <c r="BK291" i="6"/>
  <c r="BK289" i="6"/>
  <c r="BK287" i="6"/>
  <c r="BK285" i="6"/>
  <c r="J285" i="6"/>
  <c r="BK283" i="6"/>
  <c r="J283" i="6"/>
  <c r="BK281" i="6"/>
  <c r="J281" i="6"/>
  <c r="BK279" i="6"/>
  <c r="BK277" i="6"/>
  <c r="J277" i="6"/>
  <c r="BK275" i="6"/>
  <c r="J275" i="6"/>
  <c r="BK271" i="6"/>
  <c r="J271" i="6"/>
  <c r="BK265" i="6"/>
  <c r="J263" i="6"/>
  <c r="BK261" i="6"/>
  <c r="J261" i="6"/>
  <c r="BK257" i="6"/>
  <c r="J257" i="6"/>
  <c r="BK255" i="6"/>
  <c r="J255" i="6"/>
  <c r="BK253" i="6"/>
  <c r="J253" i="6"/>
  <c r="BK251" i="6"/>
  <c r="J251" i="6"/>
  <c r="BK246" i="6"/>
  <c r="J244" i="6"/>
  <c r="J240" i="6"/>
  <c r="BK238" i="6"/>
  <c r="J236" i="6"/>
  <c r="BK234" i="6"/>
  <c r="J232" i="6"/>
  <c r="J230" i="6"/>
  <c r="J228" i="6"/>
  <c r="J226" i="6"/>
  <c r="J224" i="6"/>
  <c r="J222" i="6"/>
  <c r="BK220" i="6"/>
  <c r="BK218" i="6"/>
  <c r="J218" i="6"/>
  <c r="BK216" i="6"/>
  <c r="BK214" i="6"/>
  <c r="BK212" i="6"/>
  <c r="J210" i="6"/>
  <c r="J208" i="6"/>
  <c r="BK206" i="6"/>
  <c r="BK204" i="6"/>
  <c r="BK202" i="6"/>
  <c r="J200" i="6"/>
  <c r="J198" i="6"/>
  <c r="BK196" i="6"/>
  <c r="BK194" i="6"/>
  <c r="J192" i="6"/>
  <c r="J190" i="6"/>
  <c r="BK188" i="6"/>
  <c r="BK185" i="6"/>
  <c r="J183" i="6"/>
  <c r="J181" i="6"/>
  <c r="BK179" i="6"/>
  <c r="J177" i="6"/>
  <c r="J175" i="6"/>
  <c r="J173" i="6"/>
  <c r="J171" i="6"/>
  <c r="J169" i="6"/>
  <c r="BK167" i="6"/>
  <c r="BK165" i="6"/>
  <c r="BK163" i="6"/>
  <c r="BK161" i="6"/>
  <c r="J159" i="6"/>
  <c r="J157" i="6"/>
  <c r="J155" i="6"/>
  <c r="BK153" i="6"/>
  <c r="J151" i="6"/>
  <c r="BK149" i="6"/>
  <c r="BK147" i="6"/>
  <c r="J145" i="6"/>
  <c r="J143" i="6"/>
  <c r="J141" i="6"/>
  <c r="J139" i="6"/>
  <c r="J137" i="6"/>
  <c r="BK135" i="6"/>
  <c r="BK133" i="6"/>
  <c r="J131" i="6"/>
  <c r="BK129" i="6"/>
  <c r="BK127" i="6"/>
  <c r="BK125" i="6"/>
  <c r="BK177" i="7"/>
  <c r="J177" i="7"/>
  <c r="BK175" i="7"/>
  <c r="J175" i="7"/>
  <c r="BK173" i="7"/>
  <c r="J173" i="7"/>
  <c r="BK171" i="7"/>
  <c r="J171" i="7"/>
  <c r="BK168" i="7"/>
  <c r="J168" i="7"/>
  <c r="BK166" i="7"/>
  <c r="J166" i="7"/>
  <c r="BK163" i="7"/>
  <c r="J163" i="7"/>
  <c r="BK161" i="7"/>
  <c r="J161" i="7"/>
  <c r="BK159" i="7"/>
  <c r="J159" i="7"/>
  <c r="BK157" i="7"/>
  <c r="J157" i="7"/>
  <c r="BK155" i="7"/>
  <c r="J155" i="7"/>
  <c r="BK152" i="7"/>
  <c r="J152" i="7"/>
  <c r="BK150" i="7"/>
  <c r="J150" i="7"/>
  <c r="J148" i="7"/>
  <c r="BK146" i="7"/>
  <c r="BK144" i="7"/>
  <c r="J142" i="7"/>
  <c r="BK140" i="7"/>
  <c r="BK138" i="7"/>
  <c r="J136" i="7"/>
  <c r="BK134" i="7"/>
  <c r="J132" i="7"/>
  <c r="J130" i="7"/>
  <c r="J128" i="7"/>
  <c r="BK126" i="7"/>
  <c r="BK124" i="7"/>
  <c r="J122" i="7"/>
  <c r="BK148" i="7"/>
  <c r="J146" i="7"/>
  <c r="J144" i="7"/>
  <c r="BK142" i="7"/>
  <c r="J140" i="7"/>
  <c r="J138" i="7"/>
  <c r="BK136" i="7"/>
  <c r="J134" i="7"/>
  <c r="BK132" i="7"/>
  <c r="BK130" i="7"/>
  <c r="BK128" i="7"/>
  <c r="J126" i="7"/>
  <c r="J124" i="7"/>
  <c r="BK122" i="7"/>
  <c r="BK247" i="8"/>
  <c r="J247" i="8"/>
  <c r="BK245" i="8"/>
  <c r="J245" i="8"/>
  <c r="BK243" i="8"/>
  <c r="J243" i="8"/>
  <c r="BK241" i="8"/>
  <c r="J241" i="8"/>
  <c r="BK239" i="8"/>
  <c r="J239" i="8"/>
  <c r="BK236" i="8"/>
  <c r="J236" i="8"/>
  <c r="BK234" i="8"/>
  <c r="J234" i="8"/>
  <c r="BK232" i="8"/>
  <c r="J232" i="8"/>
  <c r="BK230" i="8"/>
  <c r="J230" i="8"/>
  <c r="BK228" i="8"/>
  <c r="J228" i="8"/>
  <c r="BK226" i="8"/>
  <c r="J226" i="8"/>
  <c r="BK224" i="8"/>
  <c r="J224" i="8"/>
  <c r="BK222" i="8"/>
  <c r="J220" i="8"/>
  <c r="J217" i="8"/>
  <c r="J215" i="8"/>
  <c r="BK213" i="8"/>
  <c r="BK211" i="8"/>
  <c r="BK208" i="8"/>
  <c r="BK205" i="8"/>
  <c r="BK203" i="8"/>
  <c r="BK200" i="8"/>
  <c r="J198" i="8"/>
  <c r="BK196" i="8"/>
  <c r="BK194" i="8"/>
  <c r="J192" i="8"/>
  <c r="J190" i="8"/>
  <c r="J188" i="8"/>
  <c r="J184" i="8"/>
  <c r="J182" i="8"/>
  <c r="BK180" i="8"/>
  <c r="BK178" i="8"/>
  <c r="J178" i="8"/>
  <c r="J176" i="8"/>
  <c r="BK174" i="8"/>
  <c r="J171" i="8"/>
  <c r="J169" i="8"/>
  <c r="BK167" i="8"/>
  <c r="BK165" i="8"/>
  <c r="J163" i="8"/>
  <c r="BK161" i="8"/>
  <c r="BK159" i="8"/>
  <c r="J157" i="8"/>
  <c r="J155" i="8"/>
  <c r="BK153" i="8"/>
  <c r="J150" i="8"/>
  <c r="J148" i="8"/>
  <c r="J146" i="8"/>
  <c r="J143" i="8"/>
  <c r="BK140" i="8"/>
  <c r="J140" i="8"/>
  <c r="BK137" i="8"/>
  <c r="J137" i="8"/>
  <c r="BK134" i="8"/>
  <c r="J134" i="8"/>
  <c r="BK131" i="8"/>
  <c r="J131" i="8"/>
  <c r="BK129" i="8"/>
  <c r="J222" i="8"/>
  <c r="BK220" i="8"/>
  <c r="BK217" i="8"/>
  <c r="BK215" i="8"/>
  <c r="J213" i="8"/>
  <c r="J211" i="8"/>
  <c r="J208" i="8"/>
  <c r="J205" i="8"/>
  <c r="J203" i="8"/>
  <c r="J200" i="8"/>
  <c r="BK198" i="8"/>
  <c r="J196" i="8"/>
  <c r="J194" i="8"/>
  <c r="BK192" i="8"/>
  <c r="BK190" i="8"/>
  <c r="BK188" i="8"/>
  <c r="BK184" i="8"/>
  <c r="BK182" i="8"/>
  <c r="J180" i="8"/>
  <c r="BK176" i="8"/>
  <c r="J174" i="8"/>
  <c r="BK171" i="8"/>
  <c r="BK169" i="8"/>
  <c r="J167" i="8"/>
  <c r="J165" i="8"/>
  <c r="BK163" i="8"/>
  <c r="J161" i="8"/>
  <c r="J159" i="8"/>
  <c r="BK157" i="8"/>
  <c r="BK155" i="8"/>
  <c r="J153" i="8"/>
  <c r="BK150" i="8"/>
  <c r="BK148" i="8"/>
  <c r="BK146" i="8"/>
  <c r="BK143" i="8"/>
  <c r="J129" i="8"/>
  <c r="BK159" i="9"/>
  <c r="J159" i="9"/>
  <c r="BK157" i="9"/>
  <c r="J157" i="9"/>
  <c r="BK155" i="9"/>
  <c r="J155" i="9"/>
  <c r="BK153" i="9"/>
  <c r="J153" i="9"/>
  <c r="J151" i="9"/>
  <c r="BK148" i="9"/>
  <c r="J145" i="9"/>
  <c r="J143" i="9"/>
  <c r="BK141" i="9"/>
  <c r="J141" i="9"/>
  <c r="J139" i="9"/>
  <c r="J137" i="9"/>
  <c r="J135" i="9"/>
  <c r="J133" i="9"/>
  <c r="J131" i="9"/>
  <c r="J129" i="9"/>
  <c r="BK127" i="9"/>
  <c r="J125" i="9"/>
  <c r="BK151" i="9"/>
  <c r="J148" i="9"/>
  <c r="BK145" i="9"/>
  <c r="BK143" i="9"/>
  <c r="BK139" i="9"/>
  <c r="BK137" i="9"/>
  <c r="BK135" i="9"/>
  <c r="BK133" i="9"/>
  <c r="BK131" i="9"/>
  <c r="BK129" i="9"/>
  <c r="J127" i="9"/>
  <c r="BK125" i="9"/>
  <c r="J130" i="10"/>
  <c r="J129" i="10"/>
  <c r="J128" i="10"/>
  <c r="J127" i="10"/>
  <c r="BK126" i="10"/>
  <c r="BK125" i="10"/>
  <c r="BK124" i="10"/>
  <c r="BK123" i="10"/>
  <c r="J122" i="10"/>
  <c r="J121" i="10"/>
  <c r="BK130" i="10"/>
  <c r="BK129" i="10"/>
  <c r="BK128" i="10"/>
  <c r="BK127" i="10"/>
  <c r="J126" i="10"/>
  <c r="J125" i="10"/>
  <c r="J124" i="10"/>
  <c r="J123" i="10"/>
  <c r="BK122" i="10"/>
  <c r="BK121" i="10"/>
  <c r="BK123" i="2" l="1"/>
  <c r="J123" i="2"/>
  <c r="J99" i="2"/>
  <c r="P123" i="2"/>
  <c r="R123" i="2"/>
  <c r="T123" i="2"/>
  <c r="BK160" i="2"/>
  <c r="J160" i="2"/>
  <c r="J100" i="2"/>
  <c r="P160" i="2"/>
  <c r="R160" i="2"/>
  <c r="T160" i="2"/>
  <c r="BK136" i="3"/>
  <c r="J136" i="3"/>
  <c r="J100" i="3"/>
  <c r="P136" i="3"/>
  <c r="R136" i="3"/>
  <c r="T136" i="3"/>
  <c r="BK195" i="3"/>
  <c r="J195" i="3"/>
  <c r="J103" i="3"/>
  <c r="P195" i="3"/>
  <c r="R195" i="3"/>
  <c r="T195" i="3"/>
  <c r="BK226" i="3"/>
  <c r="J226" i="3"/>
  <c r="J104" i="3"/>
  <c r="P226" i="3"/>
  <c r="R226" i="3"/>
  <c r="T226" i="3"/>
  <c r="BK354" i="3"/>
  <c r="J354" i="3"/>
  <c r="J106" i="3"/>
  <c r="P354" i="3"/>
  <c r="R354" i="3"/>
  <c r="T354" i="3"/>
  <c r="BK385" i="3"/>
  <c r="J385" i="3"/>
  <c r="J109" i="3"/>
  <c r="P385" i="3"/>
  <c r="R385" i="3"/>
  <c r="T385" i="3"/>
  <c r="BK400" i="3"/>
  <c r="J400" i="3"/>
  <c r="J110" i="3"/>
  <c r="P400" i="3"/>
  <c r="R400" i="3"/>
  <c r="T400" i="3"/>
  <c r="BK414" i="3"/>
  <c r="J414" i="3"/>
  <c r="J112" i="3"/>
  <c r="P414" i="3"/>
  <c r="R414" i="3"/>
  <c r="T414" i="3"/>
  <c r="BK123" i="5"/>
  <c r="J123" i="5"/>
  <c r="J99" i="5"/>
  <c r="P123" i="5"/>
  <c r="R123" i="5"/>
  <c r="T123" i="5"/>
  <c r="BK165" i="5"/>
  <c r="J165" i="5"/>
  <c r="J100" i="5"/>
  <c r="P165" i="5"/>
  <c r="R165" i="5"/>
  <c r="T165" i="5"/>
  <c r="BK124" i="6"/>
  <c r="J124" i="6"/>
  <c r="J99" i="6"/>
  <c r="P124" i="6"/>
  <c r="R124" i="6"/>
  <c r="T124" i="6"/>
  <c r="BK187" i="6"/>
  <c r="J187" i="6"/>
  <c r="J100" i="6"/>
  <c r="P187" i="6"/>
  <c r="R187" i="6"/>
  <c r="T187" i="6"/>
  <c r="BK250" i="6"/>
  <c r="J250" i="6"/>
  <c r="J101" i="6"/>
  <c r="P250" i="6"/>
  <c r="R250" i="6"/>
  <c r="T250" i="6"/>
  <c r="BK121" i="7"/>
  <c r="J121" i="7"/>
  <c r="J97" i="7"/>
  <c r="P121" i="7"/>
  <c r="R121" i="7"/>
  <c r="T121" i="7"/>
  <c r="BK154" i="7"/>
  <c r="J154" i="7"/>
  <c r="J98" i="7"/>
  <c r="P154" i="7"/>
  <c r="R154" i="7"/>
  <c r="T154" i="7"/>
  <c r="BK165" i="7"/>
  <c r="J165" i="7"/>
  <c r="J99" i="7"/>
  <c r="P165" i="7"/>
  <c r="R165" i="7"/>
  <c r="T165" i="7"/>
  <c r="BK170" i="7"/>
  <c r="J170" i="7"/>
  <c r="J100" i="7"/>
  <c r="P170" i="7"/>
  <c r="R170" i="7"/>
  <c r="T170" i="7"/>
  <c r="BK128" i="8"/>
  <c r="J128" i="8"/>
  <c r="J99" i="8"/>
  <c r="P128" i="8"/>
  <c r="R128" i="8"/>
  <c r="T128" i="8"/>
  <c r="BK187" i="8"/>
  <c r="J187" i="8"/>
  <c r="J100" i="8"/>
  <c r="P187" i="8"/>
  <c r="R187" i="8"/>
  <c r="T187" i="8"/>
  <c r="BK202" i="8"/>
  <c r="J202" i="8"/>
  <c r="J101" i="8"/>
  <c r="P202" i="8"/>
  <c r="R202" i="8"/>
  <c r="T202" i="8"/>
  <c r="BK210" i="8"/>
  <c r="J210" i="8"/>
  <c r="J103" i="8"/>
  <c r="P210" i="8"/>
  <c r="R210" i="8"/>
  <c r="T210" i="8"/>
  <c r="BK219" i="8"/>
  <c r="J219" i="8"/>
  <c r="J104" i="8"/>
  <c r="P219" i="8"/>
  <c r="R219" i="8"/>
  <c r="T219" i="8"/>
  <c r="BK238" i="8"/>
  <c r="J238" i="8"/>
  <c r="J105" i="8"/>
  <c r="P238" i="8"/>
  <c r="R238" i="8"/>
  <c r="T238" i="8"/>
  <c r="BK124" i="9"/>
  <c r="J124" i="9"/>
  <c r="J99" i="9"/>
  <c r="P124" i="9"/>
  <c r="R124" i="9"/>
  <c r="T124" i="9"/>
  <c r="BK150" i="9"/>
  <c r="J150" i="9"/>
  <c r="J101" i="9"/>
  <c r="P150" i="9"/>
  <c r="R150" i="9"/>
  <c r="T150" i="9"/>
  <c r="BK120" i="10"/>
  <c r="J120" i="10"/>
  <c r="J98" i="10"/>
  <c r="P120" i="10"/>
  <c r="AU110" i="1"/>
  <c r="R120" i="10"/>
  <c r="T120" i="10"/>
  <c r="BK187" i="3"/>
  <c r="J187" i="3"/>
  <c r="J101" i="3"/>
  <c r="BK191" i="3"/>
  <c r="J191" i="3"/>
  <c r="J102" i="3"/>
  <c r="BK347" i="3"/>
  <c r="J347" i="3"/>
  <c r="J105" i="3"/>
  <c r="BK380" i="3"/>
  <c r="J380" i="3"/>
  <c r="J107" i="3"/>
  <c r="BK120" i="4"/>
  <c r="J120" i="4"/>
  <c r="J98" i="4"/>
  <c r="BK207" i="8"/>
  <c r="J207" i="8"/>
  <c r="J102" i="8"/>
  <c r="BK147" i="9"/>
  <c r="J147" i="9"/>
  <c r="J100" i="9"/>
  <c r="J91" i="10"/>
  <c r="F94" i="10"/>
  <c r="F116" i="10"/>
  <c r="BE121" i="10"/>
  <c r="BE123" i="10"/>
  <c r="BE127" i="10"/>
  <c r="BE128" i="10"/>
  <c r="BE129" i="10"/>
  <c r="E85" i="10"/>
  <c r="J93" i="10"/>
  <c r="J94" i="10"/>
  <c r="BE122" i="10"/>
  <c r="BE124" i="10"/>
  <c r="BE125" i="10"/>
  <c r="BE126" i="10"/>
  <c r="BE130" i="10"/>
  <c r="F93" i="9"/>
  <c r="F94" i="9"/>
  <c r="E111" i="9"/>
  <c r="BE127" i="9"/>
  <c r="BE129" i="9"/>
  <c r="BE131" i="9"/>
  <c r="BE135" i="9"/>
  <c r="BE139" i="9"/>
  <c r="BE141" i="9"/>
  <c r="BE148" i="9"/>
  <c r="J91" i="9"/>
  <c r="J93" i="9"/>
  <c r="J94" i="9"/>
  <c r="BE125" i="9"/>
  <c r="BE133" i="9"/>
  <c r="BE137" i="9"/>
  <c r="BE143" i="9"/>
  <c r="BE145" i="9"/>
  <c r="BE151" i="9"/>
  <c r="BE153" i="9"/>
  <c r="BE155" i="9"/>
  <c r="BE157" i="9"/>
  <c r="BE159" i="9"/>
  <c r="E85" i="8"/>
  <c r="J91" i="8"/>
  <c r="J93" i="8"/>
  <c r="J94" i="8"/>
  <c r="BE129" i="8"/>
  <c r="BE140" i="8"/>
  <c r="BE143" i="8"/>
  <c r="BE150" i="8"/>
  <c r="BE155" i="8"/>
  <c r="BE161" i="8"/>
  <c r="BE169" i="8"/>
  <c r="BE174" i="8"/>
  <c r="BE178" i="8"/>
  <c r="BE182" i="8"/>
  <c r="BE184" i="8"/>
  <c r="BE188" i="8"/>
  <c r="BE196" i="8"/>
  <c r="BE198" i="8"/>
  <c r="BE200" i="8"/>
  <c r="BE203" i="8"/>
  <c r="BE211" i="8"/>
  <c r="BE222" i="8"/>
  <c r="F93" i="8"/>
  <c r="F94" i="8"/>
  <c r="BE131" i="8"/>
  <c r="BE134" i="8"/>
  <c r="BE137" i="8"/>
  <c r="BE146" i="8"/>
  <c r="BE148" i="8"/>
  <c r="BE153" i="8"/>
  <c r="BE157" i="8"/>
  <c r="BE159" i="8"/>
  <c r="BE163" i="8"/>
  <c r="BE165" i="8"/>
  <c r="BE167" i="8"/>
  <c r="BE171" i="8"/>
  <c r="BE176" i="8"/>
  <c r="BE180" i="8"/>
  <c r="BE190" i="8"/>
  <c r="BE192" i="8"/>
  <c r="BE194" i="8"/>
  <c r="BE205" i="8"/>
  <c r="BE208" i="8"/>
  <c r="BE213" i="8"/>
  <c r="BE215" i="8"/>
  <c r="BE217" i="8"/>
  <c r="BE220" i="8"/>
  <c r="BE224" i="8"/>
  <c r="BE226" i="8"/>
  <c r="BE228" i="8"/>
  <c r="BE230" i="8"/>
  <c r="BE232" i="8"/>
  <c r="BE234" i="8"/>
  <c r="BE236" i="8"/>
  <c r="BE239" i="8"/>
  <c r="BE241" i="8"/>
  <c r="BE243" i="8"/>
  <c r="BE245" i="8"/>
  <c r="BE247" i="8"/>
  <c r="J89" i="7"/>
  <c r="J91" i="7"/>
  <c r="F92" i="7"/>
  <c r="J117" i="7"/>
  <c r="BE126" i="7"/>
  <c r="BE132" i="7"/>
  <c r="BE140" i="7"/>
  <c r="BE152" i="7"/>
  <c r="E85" i="7"/>
  <c r="F91" i="7"/>
  <c r="BE122" i="7"/>
  <c r="BE124" i="7"/>
  <c r="BE128" i="7"/>
  <c r="BE130" i="7"/>
  <c r="BE134" i="7"/>
  <c r="BE136" i="7"/>
  <c r="BE138" i="7"/>
  <c r="BE142" i="7"/>
  <c r="BE144" i="7"/>
  <c r="BE146" i="7"/>
  <c r="BE148" i="7"/>
  <c r="BE150" i="7"/>
  <c r="BE155" i="7"/>
  <c r="BE157" i="7"/>
  <c r="BE159" i="7"/>
  <c r="BE161" i="7"/>
  <c r="BE163" i="7"/>
  <c r="BE166" i="7"/>
  <c r="BE168" i="7"/>
  <c r="BE171" i="7"/>
  <c r="BE173" i="7"/>
  <c r="BE175" i="7"/>
  <c r="BE177" i="7"/>
  <c r="E85" i="6"/>
  <c r="J91" i="6"/>
  <c r="J93" i="6"/>
  <c r="J94" i="6"/>
  <c r="F119" i="6"/>
  <c r="F120" i="6"/>
  <c r="BE127" i="6"/>
  <c r="BE131" i="6"/>
  <c r="BE137" i="6"/>
  <c r="BE145" i="6"/>
  <c r="BE147" i="6"/>
  <c r="BE151" i="6"/>
  <c r="BE155" i="6"/>
  <c r="BE159" i="6"/>
  <c r="BE161" i="6"/>
  <c r="BE163" i="6"/>
  <c r="BE165" i="6"/>
  <c r="BE169" i="6"/>
  <c r="BE173" i="6"/>
  <c r="BE179" i="6"/>
  <c r="BE185" i="6"/>
  <c r="BE192" i="6"/>
  <c r="BE194" i="6"/>
  <c r="BE200" i="6"/>
  <c r="BE208" i="6"/>
  <c r="BE210" i="6"/>
  <c r="BE212" i="6"/>
  <c r="BE214" i="6"/>
  <c r="BE216" i="6"/>
  <c r="BE222" i="6"/>
  <c r="BE228" i="6"/>
  <c r="BE240" i="6"/>
  <c r="BE242" i="6"/>
  <c r="BE244" i="6"/>
  <c r="BE251" i="6"/>
  <c r="BE253" i="6"/>
  <c r="BE255" i="6"/>
  <c r="BE265" i="6"/>
  <c r="BE269" i="6"/>
  <c r="BE275" i="6"/>
  <c r="BE279" i="6"/>
  <c r="BE281" i="6"/>
  <c r="BE283" i="6"/>
  <c r="BE285" i="6"/>
  <c r="BE291" i="6"/>
  <c r="BE295" i="6"/>
  <c r="BE297" i="6"/>
  <c r="BE299" i="6"/>
  <c r="BE301" i="6"/>
  <c r="BE303" i="6"/>
  <c r="BE305" i="6"/>
  <c r="BE307" i="6"/>
  <c r="BE309" i="6"/>
  <c r="BE311" i="6"/>
  <c r="BE313" i="6"/>
  <c r="BE315" i="6"/>
  <c r="BE317" i="6"/>
  <c r="BE319" i="6"/>
  <c r="BE321" i="6"/>
  <c r="BE323" i="6"/>
  <c r="BE325" i="6"/>
  <c r="BE327" i="6"/>
  <c r="BE329" i="6"/>
  <c r="BE331" i="6"/>
  <c r="BE333" i="6"/>
  <c r="BE335" i="6"/>
  <c r="BE337" i="6"/>
  <c r="BE339" i="6"/>
  <c r="BE341" i="6"/>
  <c r="BE343" i="6"/>
  <c r="BE345" i="6"/>
  <c r="BE347" i="6"/>
  <c r="BE125" i="6"/>
  <c r="BE129" i="6"/>
  <c r="BE133" i="6"/>
  <c r="BE135" i="6"/>
  <c r="BE139" i="6"/>
  <c r="BE141" i="6"/>
  <c r="BE143" i="6"/>
  <c r="BE149" i="6"/>
  <c r="BE153" i="6"/>
  <c r="BE157" i="6"/>
  <c r="BE167" i="6"/>
  <c r="BE171" i="6"/>
  <c r="BE175" i="6"/>
  <c r="BE177" i="6"/>
  <c r="BE181" i="6"/>
  <c r="BE183" i="6"/>
  <c r="BE188" i="6"/>
  <c r="BE190" i="6"/>
  <c r="BE196" i="6"/>
  <c r="BE198" i="6"/>
  <c r="BE202" i="6"/>
  <c r="BE204" i="6"/>
  <c r="BE206" i="6"/>
  <c r="BE218" i="6"/>
  <c r="BE220" i="6"/>
  <c r="BE224" i="6"/>
  <c r="BE226" i="6"/>
  <c r="BE230" i="6"/>
  <c r="BE232" i="6"/>
  <c r="BE234" i="6"/>
  <c r="BE236" i="6"/>
  <c r="BE238" i="6"/>
  <c r="BE246" i="6"/>
  <c r="BE248" i="6"/>
  <c r="BE257" i="6"/>
  <c r="BE259" i="6"/>
  <c r="BE261" i="6"/>
  <c r="BE263" i="6"/>
  <c r="BE267" i="6"/>
  <c r="BE271" i="6"/>
  <c r="BE273" i="6"/>
  <c r="BE277" i="6"/>
  <c r="BE287" i="6"/>
  <c r="BE289" i="6"/>
  <c r="BE293" i="6"/>
  <c r="J91" i="5"/>
  <c r="J93" i="5"/>
  <c r="J94" i="5"/>
  <c r="F118" i="5"/>
  <c r="F119" i="5"/>
  <c r="BE130" i="5"/>
  <c r="BE136" i="5"/>
  <c r="BE145" i="5"/>
  <c r="E85" i="5"/>
  <c r="BE124" i="5"/>
  <c r="BE138" i="5"/>
  <c r="BE140" i="5"/>
  <c r="BE147" i="5"/>
  <c r="BE153" i="5"/>
  <c r="BE155" i="5"/>
  <c r="BE157" i="5"/>
  <c r="BE159" i="5"/>
  <c r="BE161" i="5"/>
  <c r="BE163" i="5"/>
  <c r="BE166" i="5"/>
  <c r="BE168" i="5"/>
  <c r="E85" i="4"/>
  <c r="J89" i="4"/>
  <c r="F91" i="4"/>
  <c r="J91" i="4"/>
  <c r="F92" i="4"/>
  <c r="J92" i="4"/>
  <c r="BE121" i="4"/>
  <c r="E85" i="3"/>
  <c r="J91" i="3"/>
  <c r="J93" i="3"/>
  <c r="J94" i="3"/>
  <c r="F131" i="3"/>
  <c r="BE137" i="3"/>
  <c r="BE143" i="3"/>
  <c r="BE155" i="3"/>
  <c r="BE166" i="3"/>
  <c r="BE192" i="3"/>
  <c r="BE196" i="3"/>
  <c r="BE203" i="3"/>
  <c r="BE227" i="3"/>
  <c r="BE239" i="3"/>
  <c r="BE248" i="3"/>
  <c r="BE262" i="3"/>
  <c r="BE269" i="3"/>
  <c r="BE286" i="3"/>
  <c r="BE292" i="3"/>
  <c r="BE301" i="3"/>
  <c r="BE325" i="3"/>
  <c r="BE329" i="3"/>
  <c r="BE331" i="3"/>
  <c r="BE333" i="3"/>
  <c r="BE335" i="3"/>
  <c r="BE343" i="3"/>
  <c r="BE348" i="3"/>
  <c r="BE367" i="3"/>
  <c r="BE377" i="3"/>
  <c r="BE391" i="3"/>
  <c r="BE407" i="3"/>
  <c r="BE418" i="3"/>
  <c r="BE428" i="3"/>
  <c r="BE440" i="3"/>
  <c r="BE447" i="3"/>
  <c r="BE450" i="3"/>
  <c r="BE457" i="3"/>
  <c r="BE466" i="3"/>
  <c r="BE472" i="3"/>
  <c r="BE475" i="3"/>
  <c r="F93" i="3"/>
  <c r="BE149" i="3"/>
  <c r="BE163" i="3"/>
  <c r="BE172" i="3"/>
  <c r="BE181" i="3"/>
  <c r="BE188" i="3"/>
  <c r="BE209" i="3"/>
  <c r="BE217" i="3"/>
  <c r="BE233" i="3"/>
  <c r="BE245" i="3"/>
  <c r="BE251" i="3"/>
  <c r="BE272" i="3"/>
  <c r="BE279" i="3"/>
  <c r="BE298" i="3"/>
  <c r="BE304" i="3"/>
  <c r="BE310" i="3"/>
  <c r="BE313" i="3"/>
  <c r="BE315" i="3"/>
  <c r="BE322" i="3"/>
  <c r="BE327" i="3"/>
  <c r="BE341" i="3"/>
  <c r="BE355" i="3"/>
  <c r="BE360" i="3"/>
  <c r="BE372" i="3"/>
  <c r="BE381" i="3"/>
  <c r="BE386" i="3"/>
  <c r="BE389" i="3"/>
  <c r="BE397" i="3"/>
  <c r="BE401" i="3"/>
  <c r="BE415" i="3"/>
  <c r="BE421" i="3"/>
  <c r="BE437" i="3"/>
  <c r="BE443" i="3"/>
  <c r="F93" i="2"/>
  <c r="F94" i="2"/>
  <c r="E110" i="2"/>
  <c r="BE124" i="2"/>
  <c r="BE133" i="2"/>
  <c r="J91" i="2"/>
  <c r="J93" i="2"/>
  <c r="J94" i="2"/>
  <c r="BE131" i="2"/>
  <c r="BE136" i="2"/>
  <c r="BE139" i="2"/>
  <c r="BE146" i="2"/>
  <c r="BE149" i="2"/>
  <c r="BE152" i="2"/>
  <c r="BE155" i="2"/>
  <c r="BE158" i="2"/>
  <c r="BE161" i="2"/>
  <c r="BE165" i="2"/>
  <c r="AU109" i="1"/>
  <c r="F38" i="2"/>
  <c r="BC96" i="1"/>
  <c r="BC95" i="1"/>
  <c r="F36" i="2"/>
  <c r="BA96" i="1"/>
  <c r="BA95" i="1"/>
  <c r="AW95" i="1"/>
  <c r="J36" i="2"/>
  <c r="AW96" i="1"/>
  <c r="F37" i="2"/>
  <c r="BB96" i="1"/>
  <c r="BB95" i="1"/>
  <c r="AX95" i="1"/>
  <c r="F39" i="2"/>
  <c r="BD96" i="1"/>
  <c r="BD95" i="1"/>
  <c r="AS94" i="1"/>
  <c r="J36" i="3"/>
  <c r="AW98" i="1"/>
  <c r="F37" i="3"/>
  <c r="BB98" i="1"/>
  <c r="BB97" i="1"/>
  <c r="AX97" i="1"/>
  <c r="F38" i="3"/>
  <c r="BC98" i="1"/>
  <c r="BC97" i="1"/>
  <c r="AY97" i="1"/>
  <c r="F36" i="3"/>
  <c r="BA98" i="1"/>
  <c r="BA97" i="1"/>
  <c r="AW97" i="1"/>
  <c r="F39" i="3"/>
  <c r="BD98" i="1"/>
  <c r="BD97" i="1"/>
  <c r="J33" i="4"/>
  <c r="AV99" i="1"/>
  <c r="AT99" i="1"/>
  <c r="F34" i="4"/>
  <c r="BA99" i="1"/>
  <c r="F36" i="5"/>
  <c r="BA101" i="1"/>
  <c r="BA100" i="1"/>
  <c r="AW100" i="1"/>
  <c r="J36" i="5"/>
  <c r="AW101" i="1"/>
  <c r="F37" i="5"/>
  <c r="BB101" i="1"/>
  <c r="BB100" i="1"/>
  <c r="AX100" i="1"/>
  <c r="F38" i="5"/>
  <c r="BC101" i="1"/>
  <c r="BC100" i="1"/>
  <c r="AY100" i="1"/>
  <c r="F39" i="5"/>
  <c r="BD101" i="1"/>
  <c r="BD100" i="1"/>
  <c r="F36" i="6"/>
  <c r="BA103" i="1"/>
  <c r="BA102" i="1"/>
  <c r="AW102" i="1"/>
  <c r="F38" i="6"/>
  <c r="BC103" i="1"/>
  <c r="BC102" i="1"/>
  <c r="AY102" i="1"/>
  <c r="F37" i="6"/>
  <c r="BB103" i="1"/>
  <c r="BB102" i="1"/>
  <c r="AX102" i="1"/>
  <c r="J36" i="6"/>
  <c r="AW103" i="1"/>
  <c r="F39" i="6"/>
  <c r="BD103" i="1"/>
  <c r="BD102" i="1"/>
  <c r="F34" i="7"/>
  <c r="BA104" i="1"/>
  <c r="F35" i="7"/>
  <c r="BB104" i="1"/>
  <c r="F37" i="7"/>
  <c r="BD104" i="1"/>
  <c r="J34" i="7"/>
  <c r="AW104" i="1"/>
  <c r="F36" i="7"/>
  <c r="BC104" i="1"/>
  <c r="F36" i="8"/>
  <c r="BA106" i="1"/>
  <c r="BA105" i="1"/>
  <c r="AW105" i="1"/>
  <c r="F37" i="8"/>
  <c r="BB106" i="1"/>
  <c r="BB105" i="1"/>
  <c r="AX105" i="1"/>
  <c r="F39" i="8"/>
  <c r="BD106" i="1"/>
  <c r="BD105" i="1"/>
  <c r="J36" i="8"/>
  <c r="AW106" i="1"/>
  <c r="F38" i="8"/>
  <c r="BC106" i="1"/>
  <c r="BC105" i="1"/>
  <c r="AY105" i="1"/>
  <c r="F37" i="9"/>
  <c r="BB108" i="1"/>
  <c r="BB107" i="1"/>
  <c r="AX107" i="1"/>
  <c r="F38" i="9"/>
  <c r="BC108" i="1"/>
  <c r="BC107" i="1"/>
  <c r="AY107" i="1"/>
  <c r="J36" i="9"/>
  <c r="AW108" i="1"/>
  <c r="F39" i="9"/>
  <c r="BD108" i="1"/>
  <c r="BD107" i="1"/>
  <c r="F36" i="9"/>
  <c r="BA108" i="1"/>
  <c r="BA107" i="1"/>
  <c r="AW107" i="1"/>
  <c r="J36" i="10"/>
  <c r="AW110" i="1"/>
  <c r="F38" i="10"/>
  <c r="BC110" i="1"/>
  <c r="BC109" i="1"/>
  <c r="AY109" i="1"/>
  <c r="F36" i="10"/>
  <c r="BA110" i="1"/>
  <c r="BA109" i="1"/>
  <c r="AW109" i="1"/>
  <c r="F39" i="10"/>
  <c r="BD110" i="1"/>
  <c r="BD109" i="1"/>
  <c r="F37" i="10"/>
  <c r="BB110" i="1"/>
  <c r="BB109" i="1"/>
  <c r="AX109" i="1"/>
  <c r="T123" i="9" l="1"/>
  <c r="R123" i="9"/>
  <c r="P123" i="9"/>
  <c r="AU108" i="1"/>
  <c r="T127" i="8"/>
  <c r="R127" i="8"/>
  <c r="P127" i="8"/>
  <c r="AU106" i="1"/>
  <c r="T120" i="7"/>
  <c r="R120" i="7"/>
  <c r="P120" i="7"/>
  <c r="AU104" i="1"/>
  <c r="T123" i="6"/>
  <c r="R123" i="6"/>
  <c r="P123" i="6"/>
  <c r="AU103" i="1"/>
  <c r="T122" i="5"/>
  <c r="R122" i="5"/>
  <c r="P122" i="5"/>
  <c r="AU101" i="1"/>
  <c r="T384" i="3"/>
  <c r="R384" i="3"/>
  <c r="P384" i="3"/>
  <c r="T135" i="3"/>
  <c r="T134" i="3"/>
  <c r="R135" i="3"/>
  <c r="R134" i="3"/>
  <c r="P135" i="3"/>
  <c r="P134" i="3"/>
  <c r="AU98" i="1"/>
  <c r="T122" i="2"/>
  <c r="R122" i="2"/>
  <c r="P122" i="2"/>
  <c r="AU96" i="1"/>
  <c r="BK122" i="2"/>
  <c r="J122" i="2"/>
  <c r="J98" i="2"/>
  <c r="BK135" i="3"/>
  <c r="J135" i="3"/>
  <c r="J99" i="3"/>
  <c r="BK384" i="3"/>
  <c r="J384" i="3"/>
  <c r="J108" i="3"/>
  <c r="BK119" i="4"/>
  <c r="J119" i="4"/>
  <c r="J97" i="4"/>
  <c r="BK122" i="5"/>
  <c r="J122" i="5"/>
  <c r="J98" i="5"/>
  <c r="BK123" i="6"/>
  <c r="J123" i="6"/>
  <c r="BK120" i="7"/>
  <c r="J120" i="7"/>
  <c r="J96" i="7"/>
  <c r="BK127" i="8"/>
  <c r="J127" i="8"/>
  <c r="J98" i="8"/>
  <c r="BK123" i="9"/>
  <c r="J123" i="9"/>
  <c r="AU107" i="1"/>
  <c r="AU105" i="1"/>
  <c r="AU102" i="1"/>
  <c r="AU100" i="1"/>
  <c r="AU97" i="1"/>
  <c r="AU95" i="1"/>
  <c r="AU94" i="1"/>
  <c r="J32" i="10"/>
  <c r="AG110" i="1"/>
  <c r="AG109" i="1"/>
  <c r="J32" i="6"/>
  <c r="AG103" i="1"/>
  <c r="AG102" i="1"/>
  <c r="J32" i="9"/>
  <c r="AG108" i="1"/>
  <c r="AG107" i="1"/>
  <c r="AY95" i="1"/>
  <c r="F35" i="2"/>
  <c r="AZ96" i="1"/>
  <c r="AZ95" i="1"/>
  <c r="AV95" i="1"/>
  <c r="AT95" i="1"/>
  <c r="J35" i="2"/>
  <c r="AV96" i="1"/>
  <c r="AT96" i="1"/>
  <c r="J35" i="3"/>
  <c r="AV98" i="1"/>
  <c r="AT98" i="1"/>
  <c r="F35" i="3"/>
  <c r="AZ98" i="1"/>
  <c r="AZ97" i="1"/>
  <c r="AV97" i="1"/>
  <c r="AT97" i="1"/>
  <c r="F33" i="4"/>
  <c r="AZ99" i="1"/>
  <c r="F35" i="5"/>
  <c r="AZ101" i="1"/>
  <c r="AZ100" i="1"/>
  <c r="AV100" i="1"/>
  <c r="AT100" i="1"/>
  <c r="J35" i="5"/>
  <c r="AV101" i="1"/>
  <c r="AT101" i="1"/>
  <c r="F35" i="6"/>
  <c r="AZ103" i="1"/>
  <c r="AZ102" i="1"/>
  <c r="AV102" i="1"/>
  <c r="AT102" i="1"/>
  <c r="AN102" i="1"/>
  <c r="J35" i="6"/>
  <c r="AV103" i="1"/>
  <c r="AT103" i="1"/>
  <c r="AN103" i="1"/>
  <c r="F33" i="7"/>
  <c r="AZ104" i="1"/>
  <c r="J33" i="7"/>
  <c r="AV104" i="1"/>
  <c r="AT104" i="1"/>
  <c r="F35" i="8"/>
  <c r="AZ106" i="1"/>
  <c r="AZ105" i="1"/>
  <c r="AV105" i="1"/>
  <c r="AT105" i="1"/>
  <c r="J35" i="8"/>
  <c r="AV106" i="1"/>
  <c r="AT106" i="1"/>
  <c r="F35" i="9"/>
  <c r="AZ108" i="1"/>
  <c r="AZ107" i="1"/>
  <c r="AV107" i="1"/>
  <c r="AT107" i="1"/>
  <c r="AN107" i="1"/>
  <c r="J35" i="9"/>
  <c r="AV108" i="1"/>
  <c r="AT108" i="1"/>
  <c r="AN108" i="1"/>
  <c r="J35" i="10"/>
  <c r="AV110" i="1"/>
  <c r="AT110" i="1"/>
  <c r="AN110" i="1"/>
  <c r="F35" i="10"/>
  <c r="AZ110" i="1"/>
  <c r="AZ109" i="1"/>
  <c r="AV109" i="1"/>
  <c r="AT109" i="1"/>
  <c r="AN109" i="1"/>
  <c r="BC94" i="1"/>
  <c r="AY94" i="1"/>
  <c r="BA94" i="1"/>
  <c r="AW94" i="1"/>
  <c r="AK30" i="1"/>
  <c r="BB94" i="1"/>
  <c r="W31" i="1"/>
  <c r="BD94" i="1"/>
  <c r="W33" i="1"/>
  <c r="BK134" i="3" l="1"/>
  <c r="J134" i="3"/>
  <c r="J98" i="9"/>
  <c r="J98" i="6"/>
  <c r="BK118" i="4"/>
  <c r="J118" i="4"/>
  <c r="J41" i="10"/>
  <c r="J41" i="9"/>
  <c r="J41" i="6"/>
  <c r="J32" i="5"/>
  <c r="AG101" i="1"/>
  <c r="AG100" i="1"/>
  <c r="AN100" i="1"/>
  <c r="J32" i="2"/>
  <c r="AG96" i="1"/>
  <c r="AG95" i="1"/>
  <c r="AN95" i="1"/>
  <c r="J30" i="7"/>
  <c r="AG104" i="1"/>
  <c r="J32" i="8"/>
  <c r="AG106" i="1"/>
  <c r="AG105" i="1"/>
  <c r="AN105" i="1"/>
  <c r="J32" i="3"/>
  <c r="AG98" i="1"/>
  <c r="AG97" i="1"/>
  <c r="J30" i="4"/>
  <c r="AG99" i="1"/>
  <c r="W32" i="1"/>
  <c r="AX94" i="1"/>
  <c r="AZ94" i="1"/>
  <c r="W29" i="1"/>
  <c r="W30" i="1"/>
  <c r="J41" i="5" l="1"/>
  <c r="J41" i="2"/>
  <c r="J39" i="7"/>
  <c r="J41" i="8"/>
  <c r="J41" i="3"/>
  <c r="J39" i="4"/>
  <c r="J96" i="4"/>
  <c r="J98" i="3"/>
  <c r="AN99" i="1"/>
  <c r="AN96" i="1"/>
  <c r="AN98" i="1"/>
  <c r="AN97" i="1"/>
  <c r="AN101" i="1"/>
  <c r="AN104" i="1"/>
  <c r="AN106" i="1"/>
  <c r="AG94" i="1"/>
  <c r="AK26" i="1"/>
  <c r="AV94" i="1"/>
  <c r="AK29" i="1"/>
  <c r="AK35" i="1"/>
  <c r="AT94" i="1" l="1"/>
  <c r="AN94" i="1"/>
</calcChain>
</file>

<file path=xl/sharedStrings.xml><?xml version="1.0" encoding="utf-8"?>
<sst xmlns="http://schemas.openxmlformats.org/spreadsheetml/2006/main" count="9198" uniqueCount="1375">
  <si>
    <t>Export Komplet</t>
  </si>
  <si>
    <t/>
  </si>
  <si>
    <t>2.0</t>
  </si>
  <si>
    <t>ZAMOK</t>
  </si>
  <si>
    <t>False</t>
  </si>
  <si>
    <t>{8ef533c9-7f43-4d85-8696-6ce97603005f}</t>
  </si>
  <si>
    <t>0,01</t>
  </si>
  <si>
    <t>21</t>
  </si>
  <si>
    <t>15</t>
  </si>
  <si>
    <t>REKAPITULACE STAVBY</t>
  </si>
  <si>
    <t>v ---  níže se nacházejí doplnkové a pomocné údaje k sestavám  --- v</t>
  </si>
  <si>
    <t>Návod na vyplnění</t>
  </si>
  <si>
    <t>0</t>
  </si>
  <si>
    <t>Kód:</t>
  </si>
  <si>
    <t>301319(1)</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</si>
  <si>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</si>
  <si>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</si>
  <si>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Nemocnice TGM Hodonín, PD modernizace OS</t>
  </si>
  <si>
    <t>KSO:</t>
  </si>
  <si>
    <t>CC-CZ:</t>
  </si>
  <si>
    <t>Místo:</t>
  </si>
  <si>
    <t xml:space="preserve"> </t>
  </si>
  <si>
    <t>Datum:</t>
  </si>
  <si>
    <t>7.2.2023</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</si>
  <si>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</si>
  <si>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</si>
  <si>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</si>
  <si>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</si>
  <si>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</si>
  <si>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</si>
  <si>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</si>
  <si>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</si>
  <si>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</si>
  <si>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</si>
  <si>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</si>
  <si>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</si>
  <si>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</si>
  <si>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</si>
  <si>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</si>
  <si>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</si>
  <si>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</si>
  <si>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</si>
  <si>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</si>
  <si>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</si>
  <si>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</si>
  <si>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</si>
  <si>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</si>
  <si>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</si>
  <si>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</si>
  <si>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</si>
  <si>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</si>
  <si>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</si>
  <si>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</si>
  <si>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</si>
  <si>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</si>
  <si>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</si>
  <si>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</si>
  <si>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</si>
  <si>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</si>
  <si>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</si>
  <si>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</si>
  <si>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</si>
  <si>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</si>
  <si>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</si>
  <si>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</si>
  <si>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</si>
  <si>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</si>
  <si>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</si>
  <si>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</si>
  <si>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</si>
  <si>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</si>
  <si>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</si>
  <si>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</si>
  <si>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###NOIMPORT###</t>
  </si>
  <si>
    <t>IMPORT</t>
  </si>
  <si>
    <t>{00000000-0000-0000-0000-000000000000}</t>
  </si>
  <si>
    <t>D.1.0.</t>
  </si>
  <si>
    <t>Vedlejší rozpočtové náklady</t>
  </si>
  <si>
    <t>STA</t>
  </si>
  <si>
    <t>1</t>
  </si>
  <si>
    <t>{4ae20e59-131b-4913-b790-15c2f05e915c}</t>
  </si>
  <si>
    <t>2</t>
  </si>
  <si>
    <t>/</t>
  </si>
  <si>
    <t>VRN</t>
  </si>
  <si>
    <t>Vedlejší rozpočtové...</t>
  </si>
  <si>
    <t>Soupis</t>
  </si>
  <si>
    <t>{8d53fa96-1b61-4dfd-b2d3-62946ccaa37f}</t>
  </si>
  <si>
    <t>D.1.1.</t>
  </si>
  <si>
    <t>Architektonicko - stavební část</t>
  </si>
  <si>
    <t>{79a55775-815d-4bb2-931d-e32c85807242}</t>
  </si>
  <si>
    <t>Architektonicko ...</t>
  </si>
  <si>
    <t>{91e5e1d1-93b0-4060-ab01-f4421277bcf1}</t>
  </si>
  <si>
    <t>D.1.4a</t>
  </si>
  <si>
    <t>Zdravotně technická instalace</t>
  </si>
  <si>
    <t>{bdb691e1-b270-42fb-8266-f370a9b55eb3}</t>
  </si>
  <si>
    <t>D.1.4b</t>
  </si>
  <si>
    <t>Vzduchotechnika, chlazení</t>
  </si>
  <si>
    <t>{1b6cc658-d077-431d-ae2c-00840d366325}</t>
  </si>
  <si>
    <t>Vzduchotechnika</t>
  </si>
  <si>
    <t>{f788377a-e500-44f2-88e1-1b5f1af04410}</t>
  </si>
  <si>
    <t>D.1.4d</t>
  </si>
  <si>
    <t>Silnoproudá elektrotechnika</t>
  </si>
  <si>
    <t>{e7971f78-93da-4cee-bb9e-a9e4ccb29038}</t>
  </si>
  <si>
    <t>Elektroinstalace</t>
  </si>
  <si>
    <t>{732dc0e5-e488-4ecd-8a72-89e6269c6e7b}</t>
  </si>
  <si>
    <t>D.1.4e</t>
  </si>
  <si>
    <t>Slaboproudá elektrotechnika</t>
  </si>
  <si>
    <t>{e5f924a3-808e-4b77-ab88-18605fbb09ec}</t>
  </si>
  <si>
    <t>PS 01</t>
  </si>
  <si>
    <t>Vestavby</t>
  </si>
  <si>
    <t>{4b2a230d-ae84-48aa-bb3a-34425cf989cc}</t>
  </si>
  <si>
    <t>{c72e46fc-a005-4d3b-96dc-1f9c4314b830}</t>
  </si>
  <si>
    <t>PS 02</t>
  </si>
  <si>
    <t>Rozvody mediciálních plynů</t>
  </si>
  <si>
    <t>{132e2936-1408-449d-ac52-625d83563c82}</t>
  </si>
  <si>
    <t>PS02</t>
  </si>
  <si>
    <t>{30a753e3-af86-4078-90db-9f8a137f26b0}</t>
  </si>
  <si>
    <t>PS 03</t>
  </si>
  <si>
    <t>Zdravotnická technologie</t>
  </si>
  <si>
    <t>{34087aae-165d-4053-a22c-d29339e8407d}</t>
  </si>
  <si>
    <t>{c3192261-1fed-45e1-bcf1-4b57588a9265}</t>
  </si>
  <si>
    <t>KRYCÍ LIST SOUPISU PRACÍ</t>
  </si>
  <si>
    <t>Objekt:</t>
  </si>
  <si>
    <t>D.1.0. - Vedlejší rozpočtové náklady</t>
  </si>
  <si>
    <t>Soupis:</t>
  </si>
  <si>
    <t>VRN - Vedlejší rozpočtové...</t>
  </si>
  <si>
    <t>REKAPITULACE ČLENĚNÍ SOUPISU PRACÍ</t>
  </si>
  <si>
    <t>Kód dílu - Popis</t>
  </si>
  <si>
    <t>Cena celkem [CZK]</t>
  </si>
  <si>
    <t>Náklady ze soupisu prací</t>
  </si>
  <si>
    <t>-1</t>
  </si>
  <si>
    <t>VRN - Vedlejší rozpočtové náklady</t>
  </si>
  <si>
    <t>VRN9 - Ostatní náklady</t>
  </si>
  <si>
    <t>SOUPIS PRACÍ</t>
  </si>
  <si>
    <t>PČ</t>
  </si>
  <si>
    <t>MJ</t>
  </si>
  <si>
    <t>Množství</t>
  </si>
  <si>
    <t>J.cena [CZK]</t>
  </si>
  <si>
    <t>Cenová soustava</t>
  </si>
  <si>
    <t>J. Nh [h]</t>
  </si>
  <si>
    <t>Nh celkem [h]</t>
  </si>
  <si>
    <t>J. hmotnost [t]</t>
  </si>
  <si>
    <t>Hmotnost celkem [t]</t>
  </si>
  <si>
    <t>J. suť [t]</t>
  </si>
  <si>
    <t>Suť Celkem [t]</t>
  </si>
  <si>
    <t>Dodavatel</t>
  </si>
  <si>
    <t>Náklady soupisu celkem</t>
  </si>
  <si>
    <t>5</t>
  </si>
  <si>
    <t>ROZPOCET</t>
  </si>
  <si>
    <t>K</t>
  </si>
  <si>
    <t>030001000</t>
  </si>
  <si>
    <t>Zařízení staveniště</t>
  </si>
  <si>
    <t>kč</t>
  </si>
  <si>
    <t>4</t>
  </si>
  <si>
    <t>PP</t>
  </si>
  <si>
    <t>Online PSC</t>
  </si>
  <si>
    <t>https://podminky.urs.cz/item/CS_URS_2023_01/030001000</t>
  </si>
  <si>
    <t>VV</t>
  </si>
  <si>
    <t xml:space="preserve">- 3 měsíce realizace, vč. stavebních buněk, sanitární kontejner, stavební výtah, </t>
  </si>
  <si>
    <t>úprava ploch</t>
  </si>
  <si>
    <t>Součet</t>
  </si>
  <si>
    <t>030001002</t>
  </si>
  <si>
    <t>Náklady na provoz a údržbu zařízení staveniště</t>
  </si>
  <si>
    <t>Kč</t>
  </si>
  <si>
    <t>Náklady na vybavení/pronájem objektů ZS, náklady na energie, úklid, údržbu a opravy objektů ZS, čištění pojezdových a manipulačních ploch, zabezpečení staveniště apod.</t>
  </si>
  <si>
    <t>3</t>
  </si>
  <si>
    <t>039002000</t>
  </si>
  <si>
    <t>Zrušení zařízení staveniště</t>
  </si>
  <si>
    <t>6</t>
  </si>
  <si>
    <t>https://podminky.urs.cz/item/CS_URS_2023_01/039002000</t>
  </si>
  <si>
    <t>041703002</t>
  </si>
  <si>
    <t>Náklady na zajištění kolektivní bezpečnosti osob</t>
  </si>
  <si>
    <t>8</t>
  </si>
  <si>
    <t>Náklady na zbudování, údržbu a zrušení prostředků a konstrukcí na zajištění kolektivní bezpečnosti osob.</t>
  </si>
  <si>
    <t>P</t>
  </si>
  <si>
    <t>Poznámka k položce:_x000D_
Poznámka k položce: Jedná se zejména o náklady na zajištění: - osazeníí výstaražných a informačních tabulí/tabulek - zabezpečení okrajů konstrukcí proti pádu osob - zabepečení  komunikací pro pohyb osob po staveništi - zabezpečení přechodů přes výkopy  - a další prvky kolektivní ochrany osob.</t>
  </si>
  <si>
    <t>045303000</t>
  </si>
  <si>
    <t>Koordinační činnost</t>
  </si>
  <si>
    <t>10</t>
  </si>
  <si>
    <t>https://podminky.urs.cz/item/CS_URS_2023_01/045303000</t>
  </si>
  <si>
    <t>Poznámka k položce:_x000D_
Poznámka k položce:</t>
  </si>
  <si>
    <t>- koordinace techniků specializovaných zařízení</t>
  </si>
  <si>
    <t>12</t>
  </si>
  <si>
    <t>044002000</t>
  </si>
  <si>
    <t>Revize</t>
  </si>
  <si>
    <t>https://podminky.urs.cz/item/CS_URS_2023_01/044002000</t>
  </si>
  <si>
    <t>13</t>
  </si>
  <si>
    <t>043002000</t>
  </si>
  <si>
    <t>Zkoušky a ostatní měření</t>
  </si>
  <si>
    <t>14</t>
  </si>
  <si>
    <t>https://podminky.urs.cz/item/CS_URS_2023_01/043002000</t>
  </si>
  <si>
    <t>7</t>
  </si>
  <si>
    <t>071002000</t>
  </si>
  <si>
    <t>Provoz investora, třetích osob</t>
  </si>
  <si>
    <t>16</t>
  </si>
  <si>
    <t>https://podminky.urs.cz/item/CS_URS_2023_01/071002000</t>
  </si>
  <si>
    <t>034503000</t>
  </si>
  <si>
    <t>Informační tabule na staveništi</t>
  </si>
  <si>
    <t>18</t>
  </si>
  <si>
    <t>https://podminky.urs.cz/item/CS_URS_2023_01/034503000</t>
  </si>
  <si>
    <t>9</t>
  </si>
  <si>
    <t>R-VRN-01</t>
  </si>
  <si>
    <t>Stálá pamětní deska, rozměry 600x400mm - 1ks</t>
  </si>
  <si>
    <t>20</t>
  </si>
  <si>
    <t>VRN9</t>
  </si>
  <si>
    <t>Ostatní náklady</t>
  </si>
  <si>
    <t>013254000</t>
  </si>
  <si>
    <t>Dokumentace skutečného provedení stavby</t>
  </si>
  <si>
    <t>22</t>
  </si>
  <si>
    <t>https://podminky.urs.cz/item/CS_URS_2023_01/013254000</t>
  </si>
  <si>
    <t>Poznámka k položce:_x000D_
Poznámka k položce: Poznámka k položce:, Jedná se zejména o náklady na zajištění dokumentace skutečného provedení díla v rozsahu dle platné vyhlášky na dokumentaci staveb v počtu 4 x papírově a 1 x elektronicky ve formátu DWG a PDF.</t>
  </si>
  <si>
    <t>11</t>
  </si>
  <si>
    <t>R-ON-01</t>
  </si>
  <si>
    <t>Úklid po dokončení stavby -  umytí oken, dvěří, podlah finální úklid do 50ks</t>
  </si>
  <si>
    <t>24</t>
  </si>
  <si>
    <t>Úklid po dokončení stavby - umytí oken, dvěří, podlah finální úklid do 50ks</t>
  </si>
  <si>
    <t>D.1.1. - Architektonicko - stavební část</t>
  </si>
  <si>
    <t>D.1.1. - Architektonicko ...</t>
  </si>
  <si>
    <t>HSV - Práce a dodávky HSV</t>
  </si>
  <si>
    <t xml:space="preserve">    61 - Úprava povrchů vnitřních</t>
  </si>
  <si>
    <t xml:space="preserve">    63 - Podlahy a podlahové konstrukce</t>
  </si>
  <si>
    <t xml:space="preserve">    94 - Lešení a stavební výtahy</t>
  </si>
  <si>
    <t xml:space="preserve">    95 - Různé dokončovací konstrukce a práce pozemních staveb</t>
  </si>
  <si>
    <t xml:space="preserve">    96 - Bourání konstrukcí</t>
  </si>
  <si>
    <t xml:space="preserve">    97 - Prorážení otvorů a ostatní bourací práce</t>
  </si>
  <si>
    <t xml:space="preserve">    997 - Přesun sutě</t>
  </si>
  <si>
    <t xml:space="preserve">    998 - Přesun hmot</t>
  </si>
  <si>
    <t>PSV - Práce a dodávky PSV</t>
  </si>
  <si>
    <t xml:space="preserve">    763 - Konstrukce suché výstavby</t>
  </si>
  <si>
    <t xml:space="preserve">    766 - Konstrukce truhlářské</t>
  </si>
  <si>
    <t xml:space="preserve">    767 - Konstrukce zámečnické</t>
  </si>
  <si>
    <t xml:space="preserve">    776 - Podlahy povlakové</t>
  </si>
  <si>
    <t>HSV</t>
  </si>
  <si>
    <t>Práce a dodávky HSV</t>
  </si>
  <si>
    <t>61</t>
  </si>
  <si>
    <t>Úprava povrchů vnitřních</t>
  </si>
  <si>
    <t>612325201</t>
  </si>
  <si>
    <t>Vápenocementová hrubá omítka malých ploch do 0,09 m2 na stěnách</t>
  </si>
  <si>
    <t>kus</t>
  </si>
  <si>
    <t>Vápenocementová omítka jednotlivých malých ploch hrubá na stěnách, plochy jednotlivě do 0,09 m2</t>
  </si>
  <si>
    <t>https://podminky.urs.cz/item/CS_URS_2023_01/612325201</t>
  </si>
  <si>
    <t>- zapravení omíky v místě průvrtu DN 50mm</t>
  </si>
  <si>
    <t>612325211</t>
  </si>
  <si>
    <t>Vápenocementová hladká omítka malých ploch do 0,09 m2 na stěnách</t>
  </si>
  <si>
    <t>Vápenocementová omítka jednotlivých malých ploch hladká na stěnách, plochy jednotlivě do 0,09 m2</t>
  </si>
  <si>
    <t>https://podminky.urs.cz/item/CS_URS_2023_01/612325211</t>
  </si>
  <si>
    <t>612325221</t>
  </si>
  <si>
    <t>Vápenocementová štuková omítka malých ploch do 0,09 m2 na stěnách</t>
  </si>
  <si>
    <t>Vápenocementová omítka jednotlivých malých ploch štuková na stěnách, plochy jednotlivě do 0,09 m2</t>
  </si>
  <si>
    <t>https://podminky.urs.cz/item/CS_URS_2023_01/612325221</t>
  </si>
  <si>
    <t>619991021</t>
  </si>
  <si>
    <t>Oblepení rámů a keramických soklů lepící páskou</t>
  </si>
  <si>
    <t>m</t>
  </si>
  <si>
    <t>Zakrytí vnitřních ploch před znečištěním včetně pozdějšího odkrytí rámů oken a dveří, keramických soklů oblepením malířskou páskou</t>
  </si>
  <si>
    <t>https://podminky.urs.cz/item/CS_URS_2023_01/619991021</t>
  </si>
  <si>
    <t>- zakrytí dveří</t>
  </si>
  <si>
    <t>1,00*2,30*33</t>
  </si>
  <si>
    <t>- zakrytí kuchyňské linky</t>
  </si>
  <si>
    <t>10,00*2</t>
  </si>
  <si>
    <t>619991001</t>
  </si>
  <si>
    <t>Zakrytí podlah fólií přilepenou lepící páskou</t>
  </si>
  <si>
    <t>m2</t>
  </si>
  <si>
    <t>Zakrytí vnitřních ploch před znečištěním včetně pozdějšího odkrytí podlah fólií přilepenou lepící páskou</t>
  </si>
  <si>
    <t>https://podminky.urs.cz/item/CS_URS_2023_01/619991001</t>
  </si>
  <si>
    <t>619996117</t>
  </si>
  <si>
    <t>Ochrana podlahy obedněním z OSB desek</t>
  </si>
  <si>
    <t>Ochrana stavebních konstrukcí a samostatných prvků včetně pozdějšího odstranění obedněním z OSB desek podlahy</t>
  </si>
  <si>
    <t>https://podminky.urs.cz/item/CS_URS_2023_01/619996117</t>
  </si>
  <si>
    <t>- zakrytí společných ploc - chodby OSB deskou</t>
  </si>
  <si>
    <t>80,75+14,85+20,00+22,00+28,50+3,97+30,00</t>
  </si>
  <si>
    <t>619996127</t>
  </si>
  <si>
    <t>Ochrana svislých ploch obedněním z OSB desek</t>
  </si>
  <si>
    <t>Ochrana stavebních konstrukcí a samostatných prvků včetně pozdějšího odstranění obedněním z OSB desek svislých ploch</t>
  </si>
  <si>
    <t>https://podminky.urs.cz/item/CS_URS_2023_01/619996127</t>
  </si>
  <si>
    <t>- svislá část zakrytí mezi prostory stavby a prostor, které nejsou stavbou dotčené</t>
  </si>
  <si>
    <t>- včetně stavebních dveří š.80mm</t>
  </si>
  <si>
    <t>2,73*3,00</t>
  </si>
  <si>
    <t>- prostor mezi čistým a astavební prostorem</t>
  </si>
  <si>
    <t>2,60*3,00</t>
  </si>
  <si>
    <t>619996145</t>
  </si>
  <si>
    <t>Ochrana konstrukcí nebo samostatných prvků obalením geotextilií</t>
  </si>
  <si>
    <t>Ochrana stavebních konstrukcí a samostatných prvků včetně pozdějšího odstranění obalením geotextilií samostatných konstrukcí a prvků</t>
  </si>
  <si>
    <t>https://podminky.urs.cz/item/CS_URS_2023_01/619996145</t>
  </si>
  <si>
    <t>- zakrytí společných ploc - chodby geotextílií</t>
  </si>
  <si>
    <t>63</t>
  </si>
  <si>
    <t>Podlahy a podlahové konstrukce</t>
  </si>
  <si>
    <t>633811111</t>
  </si>
  <si>
    <t>Broušení nerovností betonových podlah do 2 mm - stržení šlemu</t>
  </si>
  <si>
    <t>Broušení betonových podlah nerovností do 2 mm (stržení šlemu)</t>
  </si>
  <si>
    <t>https://podminky.urs.cz/item/CS_URS_2023_01/633811111</t>
  </si>
  <si>
    <t>94</t>
  </si>
  <si>
    <t>Lešení a stavební výtahy</t>
  </si>
  <si>
    <t>949101111</t>
  </si>
  <si>
    <t>Lešení pomocné pro objekty pozemních staveb s lešeňovou podlahou v do 1,9 m zatížení do 150 kg/m2</t>
  </si>
  <si>
    <t>Lešení pomocné pracovní pro objekty pozemních staveb pro zatížení do 150 kg/m2, o výšce lešeňové podlahy do 1,9 m</t>
  </si>
  <si>
    <t>https://podminky.urs.cz/item/CS_URS_2023_01/949101111</t>
  </si>
  <si>
    <t>95</t>
  </si>
  <si>
    <t>Různé dokončovací konstrukce a práce pozemních staveb</t>
  </si>
  <si>
    <t>952901111</t>
  </si>
  <si>
    <t>Vyčištění budov bytové a občanské výstavby při výšce podlaží do 4 m</t>
  </si>
  <si>
    <t>Vyčištění budov nebo objektů před předáním do užívání budov bytové nebo občanské výstavby, světlé výšky podlaží do 4 m</t>
  </si>
  <si>
    <t>https://podminky.urs.cz/item/CS_URS_2023_01/952901111</t>
  </si>
  <si>
    <t>- finální úklid po dokončení stavby</t>
  </si>
  <si>
    <t>80,75+14,85+20,00+22,00+28,50+3,97</t>
  </si>
  <si>
    <t>70,00+30,00</t>
  </si>
  <si>
    <t>952902021</t>
  </si>
  <si>
    <t>Čištění budov zametení hladkých podlah</t>
  </si>
  <si>
    <t>Čištění budov při provádění oprav a udržovacích prací podlah hladkých zametením</t>
  </si>
  <si>
    <t>https://podminky.urs.cz/item/CS_URS_2023_01/952902021</t>
  </si>
  <si>
    <t>- průběžný uklid stavby -6x</t>
  </si>
  <si>
    <t>70,00*6</t>
  </si>
  <si>
    <t>HZS1292</t>
  </si>
  <si>
    <t>Hodinová zúčtovací sazba stavební dělník</t>
  </si>
  <si>
    <t>hod</t>
  </si>
  <si>
    <t>26</t>
  </si>
  <si>
    <t>Hodinové zúčtovací sazby profesí HSV zemní a pomocné práce stavební dělník</t>
  </si>
  <si>
    <t>https://podminky.urs.cz/item/CS_URS_2023_01/HZS1292</t>
  </si>
  <si>
    <t>- odpojení kuchyňské linky od instalací - voda, odpad, elektroinstalace</t>
  </si>
  <si>
    <t>8*2</t>
  </si>
  <si>
    <t>- zpětné zapojení instalací ke kuchyňské lince - vodo, odpad, elektroinstalace</t>
  </si>
  <si>
    <t>95396111R</t>
  </si>
  <si>
    <t>Kotvy chemickým tmelem M 20 hl 170 mm do betonu, ŽB nebo kamene s vyvrtáním otvoru</t>
  </si>
  <si>
    <t>28</t>
  </si>
  <si>
    <t>Kotvy chemické s vyvrtáním otvoru do betonu, železobetonu nebo tvrdého kamene tmel, velikost M 20, hloubka 170 mm</t>
  </si>
  <si>
    <t>Poznámka k položce:_x000D_
Poznámka k položce: včetně 4x standartvéch ocelových prstenců a kotevních prvků vis stavebně konstrukční část</t>
  </si>
  <si>
    <t>- kotvení pomocí chemických kotev M20 do ŽB sloupu - 6x</t>
  </si>
  <si>
    <t xml:space="preserve">včetně 4x standartních ocelových prstenců a kotevních prvků </t>
  </si>
  <si>
    <t>viz. stavebně konstrukční část</t>
  </si>
  <si>
    <t>"chirurgický stativ"   6*2</t>
  </si>
  <si>
    <t>"anasteziologický stativ"   6*2</t>
  </si>
  <si>
    <t>96</t>
  </si>
  <si>
    <t>Bourání konstrukcí</t>
  </si>
  <si>
    <t>767641811</t>
  </si>
  <si>
    <t>Demontáž automatických dveří lineárních nebo teleskopických v do 2,2 m š do 1,0 m</t>
  </si>
  <si>
    <t>30</t>
  </si>
  <si>
    <t>Demontáž automatických dveří výšky do 2200 mm lineráních nebo teleskopických, šířky do 1000 mm</t>
  </si>
  <si>
    <t>https://podminky.urs.cz/item/CS_URS_2023_01/767641811</t>
  </si>
  <si>
    <t>- demontáž otvorů v místě demontované k-ce</t>
  </si>
  <si>
    <t>"800x2000mm"  2</t>
  </si>
  <si>
    <t>767641812</t>
  </si>
  <si>
    <t>Demontáž automatických dveří lineárních nebo teleskopických v do 2,2 m š přes 1,0 do 2,0 m</t>
  </si>
  <si>
    <t>32</t>
  </si>
  <si>
    <t>Demontáž automatických dveří výšky do 2200 mm lineráních nebo teleskopických, šířky přes 1000 mm do 2000 mm</t>
  </si>
  <si>
    <t>https://podminky.urs.cz/item/CS_URS_2023_01/767641812</t>
  </si>
  <si>
    <t>"1100x2000mm"  4</t>
  </si>
  <si>
    <t>17</t>
  </si>
  <si>
    <t>767632811</t>
  </si>
  <si>
    <t>Demontáž posuvných hliníkových dveří pl do 6 m2</t>
  </si>
  <si>
    <t>34</t>
  </si>
  <si>
    <t>Demontáž posuvných dveří z hliníkových profilů zdvižně nebo sklopně posuvných plochy do 6 m2</t>
  </si>
  <si>
    <t>https://podminky.urs.cz/item/CS_URS_2023_01/767632811</t>
  </si>
  <si>
    <t>"900x2000mm"  2</t>
  </si>
  <si>
    <t>965081513</t>
  </si>
  <si>
    <t>Bourání podlah litých epoxidových, polyuretanových nebo silikátových tl do 10 mm plochy přes 1 m2</t>
  </si>
  <si>
    <t>36</t>
  </si>
  <si>
    <t>Bourání litých podlah epoxidových, polyuretanových nebo silikátových tl. do 10 mm, plochy přes 1 m2</t>
  </si>
  <si>
    <t>https://podminky.urs.cz/item/CS_URS_2023_01/965081513</t>
  </si>
  <si>
    <t>19</t>
  </si>
  <si>
    <t>965046111</t>
  </si>
  <si>
    <t>Broušení stávajících betonových podlah úběr do 3 mm</t>
  </si>
  <si>
    <t>38</t>
  </si>
  <si>
    <t>https://podminky.urs.cz/item/CS_URS_2023_01/965046111</t>
  </si>
  <si>
    <t>776501811</t>
  </si>
  <si>
    <t>Demontáž povlakových podlahovin ze stěn výšky do 2 m</t>
  </si>
  <si>
    <t>40</t>
  </si>
  <si>
    <t>https://podminky.urs.cz/item/CS_URS_2023_01/776501811</t>
  </si>
  <si>
    <t>- demontáž obkladu stěn PVC</t>
  </si>
  <si>
    <t>(6,405+5,465)*2*1,20</t>
  </si>
  <si>
    <t>-(0,80+1,10*2)*1,20</t>
  </si>
  <si>
    <t>-(1,00*1,20+1,20*0,40)</t>
  </si>
  <si>
    <t>(6,405+5,45)*2*1,20</t>
  </si>
  <si>
    <t>968072455</t>
  </si>
  <si>
    <t>Vybourání kovových dveřních zárubní pl do 2 m2</t>
  </si>
  <si>
    <t>42</t>
  </si>
  <si>
    <t>Vybourání kovových rámů oken s křídly, dveřních zárubní, vrat, stěn, ostění nebo obkladů dveřních zárubní, plochy do 2 m2</t>
  </si>
  <si>
    <t>https://podminky.urs.cz/item/CS_URS_2023_01/968072455</t>
  </si>
  <si>
    <t>- demontáž otvorů v místě vestavěné dělíci konstrukce</t>
  </si>
  <si>
    <t>2,40*0,80</t>
  </si>
  <si>
    <t>1,20*0,80</t>
  </si>
  <si>
    <t>R-96-01</t>
  </si>
  <si>
    <t>Demontáž stávající elektroinstalce- zásuvky, vypínače na světla, Kabeláž od svítidel, kabeláž od zásuvek/vypínačů včetně přesunu hmot</t>
  </si>
  <si>
    <t>soubor</t>
  </si>
  <si>
    <t>44</t>
  </si>
  <si>
    <t>Poznámka k položce:_x000D_
Poznámka k položce: pozn.: - demontované prvky budou umístěny na předem určené místo investorem - budou zpětně namontovány</t>
  </si>
  <si>
    <t>23</t>
  </si>
  <si>
    <t>767132811</t>
  </si>
  <si>
    <t>Demontáž příček šroubovaných do suti</t>
  </si>
  <si>
    <t>46</t>
  </si>
  <si>
    <t>Demontáž stěn a příček z plechů šroubovaných do suti</t>
  </si>
  <si>
    <t>https://podminky.urs.cz/item/CS_URS_2023_01/767132811</t>
  </si>
  <si>
    <t>- demontáž stavební vestavby - ocelové opláště ( výplň PUR panel)</t>
  </si>
  <si>
    <t>(6,405+5,465)*2*3,00</t>
  </si>
  <si>
    <t>(6,405+5,45)*2*3,00</t>
  </si>
  <si>
    <t>766812820</t>
  </si>
  <si>
    <t>Demontáž kuchyňských linek dřevěných nebo kovových dl do 1,5 m</t>
  </si>
  <si>
    <t>48</t>
  </si>
  <si>
    <t>Demontáž kuchyňských linek dřevěných nebo kovových včetně skříněk uchycených na stěně, délky do 1500 mm</t>
  </si>
  <si>
    <t>https://podminky.urs.cz/item/CS_URS_2023_01/766812820</t>
  </si>
  <si>
    <t>- demontáž kuchyňské linky včetně horních skříněk</t>
  </si>
  <si>
    <t>25</t>
  </si>
  <si>
    <t>767810811</t>
  </si>
  <si>
    <t>Demontáž mřížek větracích ocelových čtyřhranných nebo kruhových</t>
  </si>
  <si>
    <t>50</t>
  </si>
  <si>
    <t>Demontáž větracích mřížek ocelových čtyřhranných neho kruhových</t>
  </si>
  <si>
    <t>https://podminky.urs.cz/item/CS_URS_2023_01/767810811</t>
  </si>
  <si>
    <t>- demontáž větracích mřížek v sálech</t>
  </si>
  <si>
    <t>12*2</t>
  </si>
  <si>
    <t>767996701</t>
  </si>
  <si>
    <t>Demontáž atypických zámečnických konstrukcí řezáním hm jednotlivých dílů do 50 kg</t>
  </si>
  <si>
    <t>kg</t>
  </si>
  <si>
    <t>52</t>
  </si>
  <si>
    <t>Demontáž ostatních zámečnických konstrukcí řezáním o hmotnosti jednotlivých dílů do 50 kg</t>
  </si>
  <si>
    <t>https://podminky.urs.cz/item/CS_URS_2023_01/767996701</t>
  </si>
  <si>
    <t>vrtání diamantovým vrtákem pro kotvící desky technologie (stativy a světla)</t>
  </si>
  <si>
    <t>500,00</t>
  </si>
  <si>
    <t>27</t>
  </si>
  <si>
    <t>767581801</t>
  </si>
  <si>
    <t>Demontáž podhledu kazet</t>
  </si>
  <si>
    <t>54</t>
  </si>
  <si>
    <t>Demontáž podhledů kazet</t>
  </si>
  <si>
    <t>https://podminky.urs.cz/item/CS_URS_2023_01/767581801</t>
  </si>
  <si>
    <t>767582800</t>
  </si>
  <si>
    <t>Demontáž roštu podhledu</t>
  </si>
  <si>
    <t>56</t>
  </si>
  <si>
    <t>Demontáž podhledů roštů</t>
  </si>
  <si>
    <t>https://podminky.urs.cz/item/CS_URS_2023_01/767582800</t>
  </si>
  <si>
    <t>29</t>
  </si>
  <si>
    <t>767584801</t>
  </si>
  <si>
    <t>Demontáž podhledu těles zářivkových</t>
  </si>
  <si>
    <t>58</t>
  </si>
  <si>
    <t>Demontáž podhledů doplňků podhledů těles zářivkových</t>
  </si>
  <si>
    <t>https://podminky.urs.cz/item/CS_URS_2023_01/767584801</t>
  </si>
  <si>
    <t>- demontáž stávajícího osvětlení - zářivky v sálech</t>
  </si>
  <si>
    <t>4*2*2</t>
  </si>
  <si>
    <t>767584811</t>
  </si>
  <si>
    <t>Demontáž podhledu vzduchotechnické mřížky</t>
  </si>
  <si>
    <t>60</t>
  </si>
  <si>
    <t>Demontáž podhledů doplňků podhledů mřížek vzduchotechnických</t>
  </si>
  <si>
    <t>https://podminky.urs.cz/item/CS_URS_2023_01/767584811</t>
  </si>
  <si>
    <t>31</t>
  </si>
  <si>
    <t>R-96-02</t>
  </si>
  <si>
    <t>Demontáž svítidla výbojkového průmyslového nebo venkovního ze sloupku parkového</t>
  </si>
  <si>
    <t>62</t>
  </si>
  <si>
    <t>Demontáž svítidel v kazetovém podhledu</t>
  </si>
  <si>
    <t>751333811</t>
  </si>
  <si>
    <t>Demontáž laminárního stropu</t>
  </si>
  <si>
    <t>64</t>
  </si>
  <si>
    <t>Demontáž laminárních stropů, čistých nástavců laminárního stropu</t>
  </si>
  <si>
    <t>https://podminky.urs.cz/item/CS_URS_2023_01/751333811</t>
  </si>
  <si>
    <t>- demontáž laminárního pole včetně demontáž napojení na elektroinstalaci</t>
  </si>
  <si>
    <t>- manipulace, uschování na předem určené místo investorem</t>
  </si>
  <si>
    <t>1,30*2,40*2</t>
  </si>
  <si>
    <t>33</t>
  </si>
  <si>
    <t>R-96-5</t>
  </si>
  <si>
    <t>Demontáž stávajícího přívodní VZT potrubí pro laminární pole v délce 3,3m, včetně přírub.</t>
  </si>
  <si>
    <t>ks</t>
  </si>
  <si>
    <t>66</t>
  </si>
  <si>
    <t>Poznámka k položce:_x000D_
Poznámka k položce: výpočet dle v.č.D.1.4b.02,03</t>
  </si>
  <si>
    <t>R-804-07</t>
  </si>
  <si>
    <t>Demontáž stávajících anesteziologických  stativů včetně konstrukcí, manipulace, přesunu bouracích hmot o bezpečného uložení na místo určené investorem</t>
  </si>
  <si>
    <t>68</t>
  </si>
  <si>
    <t>Demontáž stávajících anesteziologických stativů včetně konstrukcí, manipulace, přesunu bouracích hmot o bezpečného uložení na místo určené investorem</t>
  </si>
  <si>
    <t>35</t>
  </si>
  <si>
    <t>R-804-008</t>
  </si>
  <si>
    <t>Demontáž stávajících stativů včetně konstrukcí, manipulace, přesunu bouracích hmot o bezpečného uložení na místo určené investorem</t>
  </si>
  <si>
    <t>70</t>
  </si>
  <si>
    <t>Demontáž stávajících chirurgických stativů včetně konstrukcí, manipulace, přesunu bouracích hmot o bezpečného uložení na místo určené investorem</t>
  </si>
  <si>
    <t>R-804-009</t>
  </si>
  <si>
    <t>Demontáž stávajících stativů včetně konstrukcí, manipulace, přesunu bouracích hmot o bezpečnéh uložení na místo určené investorem</t>
  </si>
  <si>
    <t>72</t>
  </si>
  <si>
    <t>Demontáž operačních svítidel včetně konstrukcí, manipulace, přesunu bouracích hmot o bezpečnéh uložení na místo určené investorem</t>
  </si>
  <si>
    <t>37</t>
  </si>
  <si>
    <t>R-804-010</t>
  </si>
  <si>
    <t>Demontáž stávajících operačních stolů včetně konstrukcí, manipulace, přesunu bouracích hmot o bezpečnéh uložení na místo určené investorem</t>
  </si>
  <si>
    <t>74</t>
  </si>
  <si>
    <t>R-MP-01</t>
  </si>
  <si>
    <t>Demontáž stávajícího ovládacího panelu</t>
  </si>
  <si>
    <t>76</t>
  </si>
  <si>
    <t>39</t>
  </si>
  <si>
    <t>742330811</t>
  </si>
  <si>
    <t>Demontáž zařízení do rozvaděče (switch, UPS, DVR, server)</t>
  </si>
  <si>
    <t>78</t>
  </si>
  <si>
    <t>Demontáž strukturované kabeláže zařízení do rozvaděče switche, UPS, DVR, server</t>
  </si>
  <si>
    <t>https://podminky.urs.cz/item/CS_URS_2023_01/742330811</t>
  </si>
  <si>
    <t>- UPS na stěně od operačního světla</t>
  </si>
  <si>
    <t>R-EL-02</t>
  </si>
  <si>
    <t>Demontáž skříňky kolejové rozvaděčové [typu NKM, NSM, KS] pro metro z betonové stěny</t>
  </si>
  <si>
    <t>80</t>
  </si>
  <si>
    <t>Demontáž uzemňovací skříňky vytažení kabelů</t>
  </si>
  <si>
    <t>41</t>
  </si>
  <si>
    <t>R-MP-02</t>
  </si>
  <si>
    <t>Demontáž rychlospojky mediplynů</t>
  </si>
  <si>
    <t>82</t>
  </si>
  <si>
    <t>9*2</t>
  </si>
  <si>
    <t>97</t>
  </si>
  <si>
    <t>Prorážení otvorů a ostatní bourací práce</t>
  </si>
  <si>
    <t>977151113</t>
  </si>
  <si>
    <t>Jádrové vrty diamantovými korunkami do stavebních materiálů D přes 40 do 50 mm</t>
  </si>
  <si>
    <t>84</t>
  </si>
  <si>
    <t>Jádrové vrty diamantovými korunkami do stavebních materiálů (železobetonu, betonu, cihel, obkladů, dlažeb, kamene) průměru přes 40 do 50 mm</t>
  </si>
  <si>
    <t>https://podminky.urs.cz/item/CS_URS_2023_01/977151113</t>
  </si>
  <si>
    <t>- prostup přes obvodovou stěnu DN 50</t>
  </si>
  <si>
    <t>0,40*1</t>
  </si>
  <si>
    <t>997</t>
  </si>
  <si>
    <t>Přesun sutě</t>
  </si>
  <si>
    <t>43</t>
  </si>
  <si>
    <t>997013213</t>
  </si>
  <si>
    <t>Vnitrostaveništní doprava suti a vybouraných hmot pro budovy v přes 9 do 12 m ručně</t>
  </si>
  <si>
    <t>t</t>
  </si>
  <si>
    <t>86</t>
  </si>
  <si>
    <t>Vnitrostaveništní doprava suti a vybouraných hmot vodorovně do 50 m svisle ručně pro budovy a haly výšky přes 9 do 12 m</t>
  </si>
  <si>
    <t>https://podminky.urs.cz/item/CS_URS_2023_01/997013213</t>
  </si>
  <si>
    <t>11,261+3,00</t>
  </si>
  <si>
    <t>997013219</t>
  </si>
  <si>
    <t>Příplatek k vnitrostaveništní dopravě suti a vybouraných hmot za zvětšenou dopravu suti ZKD 10 m</t>
  </si>
  <si>
    <t>88</t>
  </si>
  <si>
    <t>Vnitrostaveništní doprava suti a vybouraných hmot vodorovně do 50 m Příplatek k cenám -3111 až -3217 za zvětšenou vodorovnou dopravu přes vymezenou dopravní vzdálenost za každých dalších i započatých 10 m</t>
  </si>
  <si>
    <t>https://podminky.urs.cz/item/CS_URS_2023_01/997013219</t>
  </si>
  <si>
    <t>45,044*5</t>
  </si>
  <si>
    <t>225,22*4 "Přepočtené koeficientem množství</t>
  </si>
  <si>
    <t>45</t>
  </si>
  <si>
    <t>997013501</t>
  </si>
  <si>
    <t>Odvoz suti a vybouraných hmot na skládku nebo meziskládku do 1 km se složením</t>
  </si>
  <si>
    <t>90</t>
  </si>
  <si>
    <t>Odvoz suti a vybouraných hmot na skládku nebo meziskládku se složením, na vzdálenost do 1 km</t>
  </si>
  <si>
    <t>https://podminky.urs.cz/item/CS_URS_2023_01/997013501</t>
  </si>
  <si>
    <t>997013509</t>
  </si>
  <si>
    <t>Příplatek k odvozu suti a vybouraných hmot na skládku ZKD 1 km přes 1 km</t>
  </si>
  <si>
    <t>92</t>
  </si>
  <si>
    <t>Odvoz suti a vybouraných hmot na skládku nebo meziskládku se složením, na vzdálenost Příplatek k ceně za každý další i započatý 1 km přes 1 km</t>
  </si>
  <si>
    <t>https://podminky.urs.cz/item/CS_URS_2023_01/997013509</t>
  </si>
  <si>
    <t>12,439*19 "Přepočtené koeficientem množství</t>
  </si>
  <si>
    <t>47</t>
  </si>
  <si>
    <t>997013631</t>
  </si>
  <si>
    <t>Poplatek za uložení na skládce (skládkovné) stavebního odpadu směsného kód odpadu 17 09 04</t>
  </si>
  <si>
    <t>Poplatek za uložení stavebního odpadu na skládce (skládkovné) směsného stavebního a demoličního zatříděného do Katalogu odpadů pod kódem 17 09 04</t>
  </si>
  <si>
    <t>https://podminky.urs.cz/item/CS_URS_2023_01/997013631</t>
  </si>
  <si>
    <t>998</t>
  </si>
  <si>
    <t>Přesun hmot</t>
  </si>
  <si>
    <t>998018002</t>
  </si>
  <si>
    <t>Přesun hmot ruční pro budovy v přes 6 do 12 m</t>
  </si>
  <si>
    <t>Přesun hmot pro budovy občanské výstavby, bydlení, výrobu a služby ruční - bez užití mechanizace vodorovná dopravní vzdálenost do 100 m pro budovy s jakoukoliv nosnou konstrukcí výšky přes 6 do 12 m</t>
  </si>
  <si>
    <t>https://podminky.urs.cz/item/CS_URS_2023_01/998018002</t>
  </si>
  <si>
    <t>PSV</t>
  </si>
  <si>
    <t>Práce a dodávky PSV</t>
  </si>
  <si>
    <t>763</t>
  </si>
  <si>
    <t>Konstrukce suché výstavby</t>
  </si>
  <si>
    <t>49</t>
  </si>
  <si>
    <t>763431011</t>
  </si>
  <si>
    <t>Montáž minerálního podhledu s vyjímatelnými panely vel. do 0,36 m2 na zavěšený polozapuštěný rošt</t>
  </si>
  <si>
    <t>98</t>
  </si>
  <si>
    <t>Montáž podhledu minerálního včetně zavěšeného roštu polozapuštěného s panely vyjímatelnými, velikosti panelů do 0,36 m2</t>
  </si>
  <si>
    <t>https://podminky.urs.cz/item/CS_URS_2023_01/763431011</t>
  </si>
  <si>
    <t>M</t>
  </si>
  <si>
    <t>R-763-01</t>
  </si>
  <si>
    <t>deska SDK hygienické provedení 600x600mm podhledy tl 15mm</t>
  </si>
  <si>
    <t>100</t>
  </si>
  <si>
    <t>51</t>
  </si>
  <si>
    <t>763164541</t>
  </si>
  <si>
    <t>SDK obklad kcí tvaru L š do 0,8 m desky 1xH2 12,5</t>
  </si>
  <si>
    <t>102</t>
  </si>
  <si>
    <t>Obklad konstrukcí sádrokartonovými deskami včetně ochranných úhelníků ve tvaru L rozvinuté šíře přes 0,4 do 0,8 m, opláštěný deskou impregnovanou H2, tl. 12,5 mm</t>
  </si>
  <si>
    <t>https://podminky.urs.cz/item/CS_URS_2023_01/763164541</t>
  </si>
  <si>
    <t>- obklad SDK včetně povrchové úpravy</t>
  </si>
  <si>
    <t>(0,60+0,60)*2</t>
  </si>
  <si>
    <t>998763302</t>
  </si>
  <si>
    <t>Přesun hmot tonážní pro sádrokartonové konstrukce v objektech v přes 6 do 12 m</t>
  </si>
  <si>
    <t>104</t>
  </si>
  <si>
    <t>Přesun hmot pro konstrukce montované z desek sádrokartonových, sádrovláknitých, cementovláknitých nebo cementových stanovený z hmotnosti přesunovaného materiálu vodorovná dopravní vzdálenost do 50 m v objektech výšky přes 6 do 12 m</t>
  </si>
  <si>
    <t>https://podminky.urs.cz/item/CS_URS_2023_01/998763302</t>
  </si>
  <si>
    <t>766</t>
  </si>
  <si>
    <t>Konstrukce truhlářské</t>
  </si>
  <si>
    <t>53</t>
  </si>
  <si>
    <t>766811115</t>
  </si>
  <si>
    <t>Montáž korpusu kuchyňských skříněk spodních na nožičky š do 600 mm</t>
  </si>
  <si>
    <t>106</t>
  </si>
  <si>
    <t>Montáž kuchyňských linek korpusu spodních skříněk na nožičky (včetně vyrovnání), šířky jednoho dílu do 600 mm</t>
  </si>
  <si>
    <t>https://podminky.urs.cz/item/CS_URS_2023_01/766811115</t>
  </si>
  <si>
    <t>- zpětná montáž kuchyňké linky - spodní skříňky</t>
  </si>
  <si>
    <t>1+1</t>
  </si>
  <si>
    <t>766811151</t>
  </si>
  <si>
    <t>Montáž korpusu kuchyňských skříněk horních na stěnu š do 600 mm</t>
  </si>
  <si>
    <t>108</t>
  </si>
  <si>
    <t>Montáž kuchyňských linek korpusu horních skříněk šroubovaných na stěnu, šířky jednoho dílu do 600 mm</t>
  </si>
  <si>
    <t>https://podminky.urs.cz/item/CS_URS_2023_01/766811151</t>
  </si>
  <si>
    <t>- zpětná montáž kuchyňké linky - horní skříňky</t>
  </si>
  <si>
    <t>767</t>
  </si>
  <si>
    <t>Konstrukce zámečnické</t>
  </si>
  <si>
    <t>776</t>
  </si>
  <si>
    <t>Podlahy povlakové</t>
  </si>
  <si>
    <t>55</t>
  </si>
  <si>
    <t>776111115</t>
  </si>
  <si>
    <t>Broušení podkladu povlakových podlah před litím stěrky</t>
  </si>
  <si>
    <t>110</t>
  </si>
  <si>
    <t>Příprava podkladu broušení podlah stávajícího podkladu před litím stěrky</t>
  </si>
  <si>
    <t>https://podminky.urs.cz/item/CS_URS_2023_01/776111115</t>
  </si>
  <si>
    <t>776111311</t>
  </si>
  <si>
    <t>Vysátí podkladu povlakových podlah</t>
  </si>
  <si>
    <t>112</t>
  </si>
  <si>
    <t>Příprava podkladu vysátí podlah</t>
  </si>
  <si>
    <t>https://podminky.urs.cz/item/CS_URS_2023_01/776111311</t>
  </si>
  <si>
    <t>57</t>
  </si>
  <si>
    <t>776111411</t>
  </si>
  <si>
    <t>Montáž pásky dilatační povlakových podlah</t>
  </si>
  <si>
    <t>114</t>
  </si>
  <si>
    <t>Příprava podkladu montáž dilatační pásky podlah</t>
  </si>
  <si>
    <t>https://podminky.urs.cz/item/CS_URS_2023_01/776111411</t>
  </si>
  <si>
    <t>- dilatační pásek tl.3-5mm</t>
  </si>
  <si>
    <t>(6,405+5,465)*2</t>
  </si>
  <si>
    <t>(6,405+5,45)*2</t>
  </si>
  <si>
    <t>28344106</t>
  </si>
  <si>
    <t>profil těsnící pro dilatační spáry komunikací z PE D 50mm</t>
  </si>
  <si>
    <t>116</t>
  </si>
  <si>
    <t>10% prořez</t>
  </si>
  <si>
    <t>47,45*1,1 "Přepočtené koeficientem množství</t>
  </si>
  <si>
    <t>59</t>
  </si>
  <si>
    <t>776121111</t>
  </si>
  <si>
    <t>Vodou ředitelná penetrace savého podkladu povlakových podlah</t>
  </si>
  <si>
    <t>118</t>
  </si>
  <si>
    <t>Příprava podkladu penetrace vodou ředitelná podlah</t>
  </si>
  <si>
    <t>https://podminky.urs.cz/item/CS_URS_2023_01/776121111</t>
  </si>
  <si>
    <t>776141122</t>
  </si>
  <si>
    <t>Stěrka podlahová nivelační pro vyrovnání podkladu povlakových podlah pevnosti 30 MPa tl přes 3 do 5 mm</t>
  </si>
  <si>
    <t>120</t>
  </si>
  <si>
    <t>Příprava podkladu vyrovnání samonivelační stěrkou podlah min.pevnosti 30 MPa, tloušťky přes 3 do 5 mm</t>
  </si>
  <si>
    <t>https://podminky.urs.cz/item/CS_URS_2023_01/776141122</t>
  </si>
  <si>
    <t>776221121</t>
  </si>
  <si>
    <t>Lepení elektrostaticky vodivých pásů z PVC standardním lepidlem</t>
  </si>
  <si>
    <t>122</t>
  </si>
  <si>
    <t>Montáž podlahovin z PVC lepením standardním lepidlem z pásů elektrostaticky vodivých</t>
  </si>
  <si>
    <t>https://podminky.urs.cz/item/CS_URS_2023_01/776221121</t>
  </si>
  <si>
    <t>Poznámka k položce:_x000D_
Poznámka k položce: pozn.: Disperzní lepidlo s velmi malými emisemi, elektricky vodivé mokré a přídržné pro kladení zvláště na nesavé podklady. Zabudovaná uhlíková vlákna omezují tvorbu zbytkových vtlaků pokládaných krytin. Univerzální lepidlo vhodné pro krytiny v pásech. Lepidlo určené pro vnitřní prostředí. Svodový odpor podle DIN EN 13 415: &lt; 3 x 105 ? Lepidlo včetně měděných vodivých pásků UZIN.</t>
  </si>
  <si>
    <t>R-776-02</t>
  </si>
  <si>
    <t>Elektrostatická vodivá podlahová krytina v rolích, s laserem tvrzenou povrchovou úpravou, která výrazně usnadňuje údržbu, eliminuje potřebu aplikace ochranných emulzí a rovněž zvyšuje odolnost vůči chemikáliím, celková tl. 2 mm</t>
  </si>
  <si>
    <t>124</t>
  </si>
  <si>
    <t>Poznámka k položce:_x000D_
Poznámka k položce: pozn.: Elektrostatická vodivá krytina v rolích splňující nejvyšší možné požadavky na odvod elektrického náboje. Produkt je tvořen vodivým nátěrem na rubové vrstvě (3), jednovrstvou homogenní kalandrovanou a lisovanou konstrukcí (2), laserem tvrzenou povrchovou úpravou Evercare (1) (vodivá mutace) nevyžadující aplikaci ochranných emulzí po celou dobu užívání, chránící před chemickými látkami. Celková tloušťka 2 mm, hmotnost 2985 g/m2, reakce na oheň Bfl-s1, elektrický odpor dle EN 1081 104? Rt? 106 ?, odolnost vůči bodové zátěži 0,02 mm, TVOC po 28 dnech &lt; 10µg/ m3 dle ISO 16000-6. Bez obsahu těžkých kovů a ftalátů spadajících do skupiny CMR (karcinogeny, mutageny, reprotoxika dle REACH).</t>
  </si>
  <si>
    <t>776421111</t>
  </si>
  <si>
    <t>Montáž obvodových lišt lepením</t>
  </si>
  <si>
    <t>126</t>
  </si>
  <si>
    <t>Montáž lišt obvodových lepených</t>
  </si>
  <si>
    <t>https://podminky.urs.cz/item/CS_URS_2023_01/776421111</t>
  </si>
  <si>
    <t>- sokl</t>
  </si>
  <si>
    <t>R-776-03</t>
  </si>
  <si>
    <t>Dodávka soklové fabionové lišty</t>
  </si>
  <si>
    <t>bm</t>
  </si>
  <si>
    <t>128</t>
  </si>
  <si>
    <t>65</t>
  </si>
  <si>
    <t>776223112</t>
  </si>
  <si>
    <t>Spoj povlakových podlahovin z PVC svařováním za studena</t>
  </si>
  <si>
    <t>130</t>
  </si>
  <si>
    <t>Montáž podlahovin z PVC spoj podlah svařováním za studena</t>
  </si>
  <si>
    <t>https://podminky.urs.cz/item/CS_URS_2023_01/776223112</t>
  </si>
  <si>
    <t>5,465*3</t>
  </si>
  <si>
    <t>5,45*3</t>
  </si>
  <si>
    <t>777911111</t>
  </si>
  <si>
    <t>Tuhé napojení lité podlahy na stěnu nebo sokl</t>
  </si>
  <si>
    <t>132</t>
  </si>
  <si>
    <t>Napojení na stěnu nebo sokl fabionem z epoxidové stěrky plněné pískem tuhé</t>
  </si>
  <si>
    <t>https://podminky.urs.cz/item/CS_URS_2023_01/777911111</t>
  </si>
  <si>
    <t>67</t>
  </si>
  <si>
    <t>998776102</t>
  </si>
  <si>
    <t>Přesun hmot tonážní pro podlahy povlakové v objektech v přes 6 do 12 m</t>
  </si>
  <si>
    <t>134</t>
  </si>
  <si>
    <t>Přesun hmot pro podlahy povlakové stanovený z hmotnosti přesunovaného materiálu vodorovná dopravní vzdálenost do 50 m v objektech výšky přes 6 do 12 m</t>
  </si>
  <si>
    <t>https://podminky.urs.cz/item/CS_URS_2023_01/998776102</t>
  </si>
  <si>
    <t>D.1.4a - Zdravotně technická instalace</t>
  </si>
  <si>
    <t xml:space="preserve">    721 - Zdravotechnika </t>
  </si>
  <si>
    <t>721</t>
  </si>
  <si>
    <t xml:space="preserve">Zdravotechnika </t>
  </si>
  <si>
    <t>721001</t>
  </si>
  <si>
    <t>D+M čerpadla pro odvod kondenzátu, včetně dodávky měděného potrubí DN 10</t>
  </si>
  <si>
    <t>kpl</t>
  </si>
  <si>
    <t>-853775269</t>
  </si>
  <si>
    <t>D.1.4b - Vzduchotechnika, chlazení</t>
  </si>
  <si>
    <t>D.1.4b - Vzduchotechnika</t>
  </si>
  <si>
    <t>751 - Vzduchotechnika, chlazení</t>
  </si>
  <si>
    <t>751</t>
  </si>
  <si>
    <t>751001</t>
  </si>
  <si>
    <t>Venkovní kondenzační jednotka</t>
  </si>
  <si>
    <t>Venkovní kondenzační jednotka pro systém s přímým výparem a proměnlivým průtokem chladiva , SPLIT systém Skříňová plechová konstrukce s práškově povrstveným povlakem,kde jsou výkonné kompresory v tichém provedení s předplněným ekologickým
chladivem R32.Jednotka je vybavena topením kompresoru a regulací pro zimní provoz. Propojení vnitřní a venkovní jednotky je Cu potrubím naplněným chladivem a opatřeným tepelnou izolací, expanzní ventil součástí, plynulá regulace výkonu,  
hluk max 46 dBA, Qch= 2,5 kW, Qt= 2,8 kW, Pi= 0,62 kW, rozměr jednotky 290x541x663mm (hloubka x výška x šířka), hmotnost 23 kg, rozteč konzol: 450x330 mm Příslušenství: prokabelování mezi vnitřní a venkovní jednotkou (4x1,5), DX řídící modul, zimní výbava.
Provozní rozsah chlazení: venkovní te = -10 až 46°C, provozní rozsah topení: venkovní    te = -15 až 24°C
Dodávka včetně montáže</t>
  </si>
  <si>
    <t>Číslo položky na výkrese: 1.1</t>
  </si>
  <si>
    <t>Ve výkresech: 301319_6738_11_02_R0</t>
  </si>
  <si>
    <t>751011</t>
  </si>
  <si>
    <t>Vnitřní jednotka nástěnná</t>
  </si>
  <si>
    <t>Vnitřní jednotka nástěnná pro Split systém, rozměr jednotky 222x270x834mm (hloubka x výška x šířka) příslušenství: IR ovladač
Dodávka včetně montáže</t>
  </si>
  <si>
    <t>Číslo položky na výkrese: 1.2</t>
  </si>
  <si>
    <t>751018</t>
  </si>
  <si>
    <t>Cu potrubí chladiva</t>
  </si>
  <si>
    <t>rozvod plynu O6,35mm izolace tloušťky min. 9mm, tepelná vodivost 0,038W/mK, Včetně průchodek, oblouků, izolace, montážního materiálu a jádrového vrtání otvorů přes stavební konstrukce
Dodávka včetně montáže</t>
  </si>
  <si>
    <t>751024</t>
  </si>
  <si>
    <t>rozvod kapaliny O9,52mm, izolace tloušťky min. 9mm, tepelná vodivost 0,038W/mK, Včetně průchodek, oblouků, izolace, montážního materiálu, požárních ucpávek do 60 min. požární odolnosti na průchodu přes požární konstrukce a jádrového vrtání otvorů přes stavební konstrukce
Dodávka včetně montáže</t>
  </si>
  <si>
    <t>Pol5</t>
  </si>
  <si>
    <t>Nosná konstrukce pro osazení jednotky na fasádě objektu (konzoly)</t>
  </si>
  <si>
    <t>RAL nosné konstrukce dle barvy fasády
Dodávka včetně montáže</t>
  </si>
  <si>
    <t>751036</t>
  </si>
  <si>
    <t>Tlaková zkouška chladivových okruhů</t>
  </si>
  <si>
    <t>751038</t>
  </si>
  <si>
    <t>Ohebná hadice DN 315, lehká, flexibilní hadice</t>
  </si>
  <si>
    <t>Ohebná hadice DN 315, lehká, flexibilní hadice, stěna: vlnovec, čirá, PU (polyuretan, esterová báze), síla cca 0,4 - 0,75 mm, výztuž: ocelová spirála, odvod statické elektřiny uzemněním spirály - napojení 7 ks odvodních kanálů v OS
Dodávka včetně montáže</t>
  </si>
  <si>
    <t>Číslo položky na výkrese: -</t>
  </si>
  <si>
    <t>Ve výkresech: -</t>
  </si>
  <si>
    <t>1,0*7</t>
  </si>
  <si>
    <t>751044</t>
  </si>
  <si>
    <t>Zpětná montáž laminárních výustí</t>
  </si>
  <si>
    <t>751046</t>
  </si>
  <si>
    <t>Prostup přes fasádu pro chladivo do 0,01 m2</t>
  </si>
  <si>
    <t>751048</t>
  </si>
  <si>
    <t>Čtyřhranné a kruhové potrubí ocelové pozinkované</t>
  </si>
  <si>
    <t>Čtyřhranné a kruhové potrubí ocelové pozinkované  z pozinkovaného plechu, s diagonálním vyztužením, z pozinkovaných profilů a rohů z úhelníků.  Třída těsnosti B dle EN12 237, Tloušťka plechu a tlaková třída podle DIN 24190/DIN 24191.  
Úprava stávajících VZT rozvodů
Dodávka včetně montáže</t>
  </si>
  <si>
    <t>751052</t>
  </si>
  <si>
    <t>Typové závěsy a uchycení větracích potrubí</t>
  </si>
  <si>
    <t>Typové závěsy a uchycení větracích potrubí - standartní provedení Pozinkované závitové tyče M8, M10, M12, všechny nezbytné montážní lišty (rozměry odpovídající hmotnosti potrubí), pozinkované šrouby, matice, podložky, hmoždinky pro velkou zátěž, 
pozinkované nátrubky, ozdobné nýty, šrouby, zvuková izolace mezi kanály a montážní lišty a jiné montážní příslušenství. Pryžové nebo gumové díly pro uložení potrubí na závěsy (nesmí být uložen kov na kov !).
Dodávka včetně montáže</t>
  </si>
  <si>
    <t>751058</t>
  </si>
  <si>
    <t>Tmel silikonový</t>
  </si>
  <si>
    <t>Tmel silikonový (zdravotně nezávadný) - na dotěsnění po montáži
Dodávka včetně montáže</t>
  </si>
  <si>
    <t>751063</t>
  </si>
  <si>
    <t>Přesun hmot pro vzt zařízení</t>
  </si>
  <si>
    <t>VRN01</t>
  </si>
  <si>
    <t>Zaregulování prostor</t>
  </si>
  <si>
    <t>1813835219</t>
  </si>
  <si>
    <t>VRN02</t>
  </si>
  <si>
    <t>Validace čistých prostor v rozsahu autorizovaného a kontrolního měření v rekonstrukcí dotčených prostorách</t>
  </si>
  <si>
    <t>1345839572</t>
  </si>
  <si>
    <t>D.1.4d - Silnoproudá elektrotechnika</t>
  </si>
  <si>
    <t>D.1.4d - Elektroinstalace</t>
  </si>
  <si>
    <t>RS21 - Rozvaděč RS21</t>
  </si>
  <si>
    <t>RS22 - Rozvaděč RS22</t>
  </si>
  <si>
    <t>EI01 - Elektroinstalace</t>
  </si>
  <si>
    <t>RS21</t>
  </si>
  <si>
    <t>Rozvaděč RS21</t>
  </si>
  <si>
    <t>RS21001</t>
  </si>
  <si>
    <t>Rozvaděčová skříň EI 30 DP1-S</t>
  </si>
  <si>
    <t>samostatně stojící skříň, požární provedení EI 30 DP1-S, vnější rozměry 2050x870x500
ventilační systém ve dveřích, vývodkové bloky
Značení na výkrese RS21
v.č.</t>
  </si>
  <si>
    <t>RS21007</t>
  </si>
  <si>
    <t>přípojnice CU 63A</t>
  </si>
  <si>
    <t>přípojnice 5x CU 63A, včetně montáže
v.č.</t>
  </si>
  <si>
    <t>RS21010</t>
  </si>
  <si>
    <t>přípojnice CU 50A</t>
  </si>
  <si>
    <t>přípojnice 3x CU 50A, včetně montáže
v.č.</t>
  </si>
  <si>
    <t>RS21013</t>
  </si>
  <si>
    <t>propojovací slaněné vodiče</t>
  </si>
  <si>
    <t>propojovací slaněné vodiče, ruzné průřezy, včetně montáže
v.č.</t>
  </si>
  <si>
    <t>RS21016</t>
  </si>
  <si>
    <t>perforované ranžírovací žlaby</t>
  </si>
  <si>
    <t>perforované ranžírovací žlaby, včetně montáže
v.č.</t>
  </si>
  <si>
    <t>RS21019</t>
  </si>
  <si>
    <t>lišta DIN</t>
  </si>
  <si>
    <t>lišta DIN, včetně montáže
v.č.</t>
  </si>
  <si>
    <t>RS21022</t>
  </si>
  <si>
    <t>jistič 40A/3/C</t>
  </si>
  <si>
    <t>In=40 A,10kA, jistič třípolový, pomocné kontakty, včetně montáže
v.č.</t>
  </si>
  <si>
    <t>RS21025</t>
  </si>
  <si>
    <t>jistič 40A/2/C</t>
  </si>
  <si>
    <t>jistič 40A/2/C,10kA, jistič dvoupólový, pomocné kontakty, včetně montáže
v.č.</t>
  </si>
  <si>
    <t>RS21025.1</t>
  </si>
  <si>
    <t>svodič přepětí T2</t>
  </si>
  <si>
    <t>-1443316742</t>
  </si>
  <si>
    <t>dvoupólový varistorový svodič přepětí, T2 , TN-S,  Jmenovitý výbojový proud (8/20 µs) 20kA, včetně montáže</t>
  </si>
  <si>
    <t>RS21028</t>
  </si>
  <si>
    <t>třípolový varistorový svodič přepětí, T2 , TN-S,  Jmenovitý výbojový proud (8/20 µs) 20kA, včetně montáže
v.č.</t>
  </si>
  <si>
    <t>RS21031</t>
  </si>
  <si>
    <t>jistič C16/2</t>
  </si>
  <si>
    <t>C16/2;2-pól. jistič, charakteristika C, 10kA, včetně montáže
v.č.</t>
  </si>
  <si>
    <t>RS21034</t>
  </si>
  <si>
    <t>jistič B6/2</t>
  </si>
  <si>
    <t>B6/2;2-pól. jistič, charakteristika B, 10kA, včetně montáže
v.č.</t>
  </si>
  <si>
    <t>RS21037</t>
  </si>
  <si>
    <t>jistič B10/1</t>
  </si>
  <si>
    <t>B10/1;1-pól. jistič, charakteristika B, 10kA, včetně montáže
v.č.</t>
  </si>
  <si>
    <t>RS21043</t>
  </si>
  <si>
    <t>10/1N/B/003-A</t>
  </si>
  <si>
    <t>10/1N/B/003-A;1+N-pól. proudový chránič, s nadproud. ochranou, char. B, 10kA, včetně montáže</t>
  </si>
  <si>
    <t>RS21046</t>
  </si>
  <si>
    <t>10/1N/C/003-A</t>
  </si>
  <si>
    <t>10/1N/C/003-A;1+N-pól. proudový chránič, s nadproud. ochranou, char. C, 10kA, včetně montáže
v.č.</t>
  </si>
  <si>
    <t>RS21046.1</t>
  </si>
  <si>
    <t>16/1N/B/003-A</t>
  </si>
  <si>
    <t>-874824342</t>
  </si>
  <si>
    <t>16/1N/B/003-A;1+N-pól. proudový chránič, s nadproud. ochranou, char. B, 10kA, včetně montáže</t>
  </si>
  <si>
    <t>RS21052</t>
  </si>
  <si>
    <t>16/1N/B/003-A, 3kA</t>
  </si>
  <si>
    <t>16/1N/B/003-A;1+N-pól. proudový chránič, s nadproud. ochranou, char. B, typ A, raz. odolnost 3kA, včetně montáže
v.č.</t>
  </si>
  <si>
    <t>RS21055</t>
  </si>
  <si>
    <t>16/1N/C/003-A</t>
  </si>
  <si>
    <t>16/1N/C/003-A;1+N-pól. proudový chránič, s nadproud. ochranou, char. C, 10kA, včetně montáže
v.č.</t>
  </si>
  <si>
    <t>RS21058</t>
  </si>
  <si>
    <t>signálka bílá</t>
  </si>
  <si>
    <t>LED signálka bílá 230V, na DIN lištu, včetně montáže
v.č.</t>
  </si>
  <si>
    <t>RS21061</t>
  </si>
  <si>
    <t>signálka zelená</t>
  </si>
  <si>
    <t>LED signálka zelená 230V, na DIN lištu, včetně montáže
v.č.</t>
  </si>
  <si>
    <t>RS21064</t>
  </si>
  <si>
    <t>pojistkový odpínač 10-1 6AgG</t>
  </si>
  <si>
    <t>Pojistkový odpínač 1p, včetně montáže
v.č.</t>
  </si>
  <si>
    <t>RS21067</t>
  </si>
  <si>
    <t>pojistkový odpínač 10-2 6AgG</t>
  </si>
  <si>
    <t>Pojistkový odpínač 2p, včetně montáže
v.č.</t>
  </si>
  <si>
    <t>RS21073</t>
  </si>
  <si>
    <t>pojistkový odpínač  22-2/63AgG</t>
  </si>
  <si>
    <t>Pojistkový odpínač 2p, včetně montáže
v.č. 300916_6558_D.1.01.4c_101_R0</t>
  </si>
  <si>
    <t>RS21079</t>
  </si>
  <si>
    <t>autom. přepínač sítí 63A/4p</t>
  </si>
  <si>
    <t>Kompletní systém pro čtyřpólové přepínání dvou napájecích zdrojů s komunikačním rozhraním, In=63A, včetně montáže
HAKEL
Detailní popis viz. 
v.č.</t>
  </si>
  <si>
    <t>RS21084</t>
  </si>
  <si>
    <t>autom. přepínač sítí 63A/2p</t>
  </si>
  <si>
    <t>Kompletní systém pro dvoupólové přepínání dvou napájecích zdrojů s komunikačním rozhraním, In=63A, včetně montáže
HAKEL
Detailní popis viz. 
v.č.</t>
  </si>
  <si>
    <t>RS21089</t>
  </si>
  <si>
    <t>Hlídač izolačního stavu ve zdravotnictví</t>
  </si>
  <si>
    <t>Hlídač izolačního stavu pro jednofázové střídavé IT sítě do 230 V, včetně montáže
Detailní popis viz. 
HAKEL
v.č.</t>
  </si>
  <si>
    <t>RS21094</t>
  </si>
  <si>
    <t>měřící transformátor proudu</t>
  </si>
  <si>
    <t>měřicí transformátor proudu určený pro měření zatížení oddělovacích transformátorů, včetně montáže
HAKEL
v.č. 300916_6558_D.1.01.4c_101_R0</t>
  </si>
  <si>
    <t>RS21098</t>
  </si>
  <si>
    <t>Termostat rozvaděčový</t>
  </si>
  <si>
    <t>ternmostat rozvaděčový, včetně montáže</t>
  </si>
  <si>
    <t>RS21102</t>
  </si>
  <si>
    <t>1f oddělovací transformátor 8000VA</t>
  </si>
  <si>
    <t>8000VA/230V/230V, Jednofázový ochranný oddělovací transformátor pro napájení zdravotnických prostor s primárním napětím 230 V, Verze s menšími ztrátami naprázdno a náběhovým proudem IE &lt; 8 × In., včetně montáže
Detailní popis viz. 
v.č.</t>
  </si>
  <si>
    <t>RS21106</t>
  </si>
  <si>
    <t>svorka na DIN lištu</t>
  </si>
  <si>
    <t>svorka na DIN lištu, včetně montáže
v.č. 300916_6558_D.1.01.4c_101_R0</t>
  </si>
  <si>
    <t>RS21109</t>
  </si>
  <si>
    <t>kabelová výodka IP68</t>
  </si>
  <si>
    <t>kabelová výodka IP68, včetně montáže
v.č. 300916_6558_D.1.01.4c_101_R0</t>
  </si>
  <si>
    <t>RS22</t>
  </si>
  <si>
    <t>Rozvaděč RS22</t>
  </si>
  <si>
    <t>RS22001</t>
  </si>
  <si>
    <t>samostatně stojící skříň, požární provedení EI 30 DP1-S, vnější rozměry 2050x870x500
ventilační systém ve dveřích, vývodkové bloky
Značení na výkrese RS22
v.č.</t>
  </si>
  <si>
    <t>RS22007</t>
  </si>
  <si>
    <t>přípojnice 5x CU 63A, včetně montáže</t>
  </si>
  <si>
    <t>RS22010</t>
  </si>
  <si>
    <t>RS22013</t>
  </si>
  <si>
    <t>RS22016</t>
  </si>
  <si>
    <t>RS22019</t>
  </si>
  <si>
    <t>RS22022</t>
  </si>
  <si>
    <t>RS22025</t>
  </si>
  <si>
    <t>RS22025.1</t>
  </si>
  <si>
    <t>70208371</t>
  </si>
  <si>
    <t>RS22028</t>
  </si>
  <si>
    <t>RS22031</t>
  </si>
  <si>
    <t>RS22034</t>
  </si>
  <si>
    <t>RS22037</t>
  </si>
  <si>
    <t>RS22043</t>
  </si>
  <si>
    <t>RS22046</t>
  </si>
  <si>
    <t>RS22049</t>
  </si>
  <si>
    <t>16/1N/C/003-A;1+N-pól. proudový chránič, s nadproud. ochranou, char. C, 10kA, včetně montáže</t>
  </si>
  <si>
    <t>RS22052</t>
  </si>
  <si>
    <t>RS22055</t>
  </si>
  <si>
    <t>RS22058</t>
  </si>
  <si>
    <t>RS22061</t>
  </si>
  <si>
    <t>RS22064</t>
  </si>
  <si>
    <t>RS22067</t>
  </si>
  <si>
    <t>RS22073</t>
  </si>
  <si>
    <t>RS22079</t>
  </si>
  <si>
    <t>RS22084</t>
  </si>
  <si>
    <t>RS22089</t>
  </si>
  <si>
    <t>RS22094</t>
  </si>
  <si>
    <t>RS22102</t>
  </si>
  <si>
    <t>RS22102.1</t>
  </si>
  <si>
    <t>996904932</t>
  </si>
  <si>
    <t>RS22106</t>
  </si>
  <si>
    <t>RS22109</t>
  </si>
  <si>
    <t>EI01</t>
  </si>
  <si>
    <t>EI010001</t>
  </si>
  <si>
    <t>SW práce</t>
  </si>
  <si>
    <t>kpl.</t>
  </si>
  <si>
    <t>Kompletní SW práce spojené s vizualizací pro zdravotnické izolované soustavy, nastavení systému</t>
  </si>
  <si>
    <t>EI010003</t>
  </si>
  <si>
    <t>Nouzový zdroj do LED svítidla</t>
  </si>
  <si>
    <t>136</t>
  </si>
  <si>
    <t>54W, IP54, 5200lm, microprisma, 312x1250mm, stmívatelné, RA90, stmívatelný předřadník DALI, včetně montáže
Detailní popis viz. 
v.č. 300916_6558_D.1.01.4c_105_R0</t>
  </si>
  <si>
    <t>EI010014</t>
  </si>
  <si>
    <t>Zásuvka jednopólová, 16 A, 230 V, barva bílá</t>
  </si>
  <si>
    <t>142</t>
  </si>
  <si>
    <t>Zásuvka jednopólová, 16 A, 230 V s clonkami, barva bílá, zdravotnický program, včetně montáže
v.č.</t>
  </si>
  <si>
    <t>EI010017</t>
  </si>
  <si>
    <t>Zásuvka jednopólová, 16 A, 230 V, barva zelená</t>
  </si>
  <si>
    <t>144</t>
  </si>
  <si>
    <t>Zásuvka jednopólová, 16 A, 230 V s clonkami, barva zelená, zdravotnický program, zdravotnický program, včetně montáže
v.č. 300916_6558_D.1.01.4c_106_R0</t>
  </si>
  <si>
    <t>EI010020</t>
  </si>
  <si>
    <t>Zásuvka jednopólová, 16 A, 230 V, barva zelená, přepěťová ochrana</t>
  </si>
  <si>
    <t>146</t>
  </si>
  <si>
    <t>Zásuvka jednopólová, 16 A, 230 V s clonkami, barva zelená, s přepěťovou ochrano, zdravotnický program, zdravotnický program, včetně montáže
v.č. 300916_6558_D.1.01.4c_106_R0</t>
  </si>
  <si>
    <t>EI010023</t>
  </si>
  <si>
    <t>Zásuvka jednopólová, 16 A, 230 V, barva žlutá</t>
  </si>
  <si>
    <t>148</t>
  </si>
  <si>
    <t>Zásuvka jednopólová, 16 A, 230 V s clonkami, barva žlutá,  zdravotnický program, včetně montáže
v.č. 300916_6558_D.1.01.4c_106_R0</t>
  </si>
  <si>
    <t>EI010026</t>
  </si>
  <si>
    <t>Zásuvka jednopólová, 16 A, 230 V, barva žlutá, signalizace chodu</t>
  </si>
  <si>
    <t>150</t>
  </si>
  <si>
    <t>Zásuvka jednopólová, 16 A, 230 V s clonkami, barva žlutá, signalizace chodu, zdravotnický program, včetně montáže
v.č. 300916_6558_D.1.01.4c_106_R0</t>
  </si>
  <si>
    <t>EI010029</t>
  </si>
  <si>
    <t>Zásuvka jednopólová, 16 A, 230 V, barva oranžová, signalizace chodu</t>
  </si>
  <si>
    <t>152</t>
  </si>
  <si>
    <t>Zásuvka jednopólová, 16 A, 230 V s clonkami, barva oranžová, signalizace chodu, zdravotnický program, včetně montáže
v.č.</t>
  </si>
  <si>
    <t>EI010032</t>
  </si>
  <si>
    <t>Zásuvka jednopólová, 16 A, 230 V, barva oranžová,</t>
  </si>
  <si>
    <t>154</t>
  </si>
  <si>
    <t>Zásuvka jednopólová, 16 A, 230 V s clonkami, barva žlutáoranžová,zdravotnický program, včetně montáže
v.č.</t>
  </si>
  <si>
    <t>EI010035</t>
  </si>
  <si>
    <t>rámeček 1násobný - barva bílá</t>
  </si>
  <si>
    <t>156</t>
  </si>
  <si>
    <t>rámeček 1násobný - barva bílá, zdravotnický program, včetně montáže
v.č. 300916_6558_D.1.01.4c_106_R0</t>
  </si>
  <si>
    <t>EI010038</t>
  </si>
  <si>
    <t>rámeček 2násobný - barva bílá</t>
  </si>
  <si>
    <t>158</t>
  </si>
  <si>
    <t>rámeček 2násobný - barva bílá, zdravotnický program, včetně montáže
v.č. 300916_6558_D.1.01.4c_106_R0</t>
  </si>
  <si>
    <t>EI010041</t>
  </si>
  <si>
    <t>rámeček 3násobný - barva bílá</t>
  </si>
  <si>
    <t>160</t>
  </si>
  <si>
    <t>rámeček 3násobný - barva bílá, zdravotnický program, včetně montáže
v.č. 300916_6558_D.1.01.4c_106_R0</t>
  </si>
  <si>
    <t>EI010044</t>
  </si>
  <si>
    <t>rámeček 4násobný - barva bílá</t>
  </si>
  <si>
    <t>162</t>
  </si>
  <si>
    <t>rámeček 4násobný - barva bílá, zdravotnický program
v.č. 300916_6558_D.1.01.4c_106_R0</t>
  </si>
  <si>
    <t>EI010047</t>
  </si>
  <si>
    <t>Zásuvka jednopólová, 16 A, 230 V AC,, RTG</t>
  </si>
  <si>
    <t>164</t>
  </si>
  <si>
    <t>Zásuvka průmyslová IP 44, chráněná, s víčkem do standardní přístrojové instalační krabice 16 A, 230 V AC, zdravotnický program, RTG, nezaměnitelná, zdravotnický program, včetně montáže
v.č. 300916_6558_D.1.01.4c_106_R0</t>
  </si>
  <si>
    <t>EI010050</t>
  </si>
  <si>
    <t>svorka pro vyrovnání potenciálů, dvojitá</t>
  </si>
  <si>
    <t>166</t>
  </si>
  <si>
    <t>svorka pro vyrovnání potenciálů, dvojitá, zdravotnický program, včetně montáže
v.č. 300916_6558_D.1.01.4c_106_R0</t>
  </si>
  <si>
    <t>EI010056</t>
  </si>
  <si>
    <t>spínač , barva bílá</t>
  </si>
  <si>
    <t>170</t>
  </si>
  <si>
    <t>spínač 6 barva bílá, zapuštěný, včetně montáže
v.č.</t>
  </si>
  <si>
    <t>EI010059</t>
  </si>
  <si>
    <t>spínač 1, barva bílá</t>
  </si>
  <si>
    <t>172</t>
  </si>
  <si>
    <t>spínač 1, barva bílá,  zapuštěný, včetně montáže
v.č.</t>
  </si>
  <si>
    <t>EI010068</t>
  </si>
  <si>
    <t>kabel CU ,  - 3x1,5-J</t>
  </si>
  <si>
    <t>178</t>
  </si>
  <si>
    <t>Kabel nešířící oheň, B2ca s1d1  - 3x1,5-J, včetně montáže
v.č.</t>
  </si>
  <si>
    <t>EI010071</t>
  </si>
  <si>
    <t>kabel CU,  - 3x2,5-J</t>
  </si>
  <si>
    <t>180</t>
  </si>
  <si>
    <t>Kabel nešířící oheň, B2ca s1d1  - 3x2,5-J, včetně montáže
v.č.</t>
  </si>
  <si>
    <t>EI010074</t>
  </si>
  <si>
    <t>kabel CU, - 3x10-J</t>
  </si>
  <si>
    <t>182</t>
  </si>
  <si>
    <t>Kabel nešířící oheň, B2ca s1d1  - 4x10-J, včetně montáže
v.č.</t>
  </si>
  <si>
    <t>EI010074.1</t>
  </si>
  <si>
    <t>kabel CU 1x10</t>
  </si>
  <si>
    <t>-128512802</t>
  </si>
  <si>
    <t>Kabel nešířící oheň, B2ca s1d1  - 1x10, včetně montáže</t>
  </si>
  <si>
    <t>EI010077</t>
  </si>
  <si>
    <t>kabel CU,  - 4x2x0,8, ovládací, stíněný</t>
  </si>
  <si>
    <t>184</t>
  </si>
  <si>
    <t>Kabel nešířící oheň, B2ca s1d1  - 4x2x0,8, ovládací, stíněný, včetně montáže
v.č.</t>
  </si>
  <si>
    <t>EI010080</t>
  </si>
  <si>
    <t>kabel CU,  - 2x2x0,8, ovládací, stíněný</t>
  </si>
  <si>
    <t>186</t>
  </si>
  <si>
    <t>Kabel nešířící oheň, B2ca s1d1  - 2x2x0,8, ovládací, stíněný, včetně montáže
v.č.</t>
  </si>
  <si>
    <t>EI010086</t>
  </si>
  <si>
    <t>kabel CU, - 5x2,5-J, UV</t>
  </si>
  <si>
    <t>190</t>
  </si>
  <si>
    <t>Kabel nešířící oheň, B2ca s1d1  - 5x2,5-J, UV stabilní, venkovní uložení
v.č.</t>
  </si>
  <si>
    <t>EI010089</t>
  </si>
  <si>
    <t>kabel CU,  - 3x2,5-J, UV</t>
  </si>
  <si>
    <t>192</t>
  </si>
  <si>
    <t>Kabel nešířící oheň, B2ca s1d1  - 3x2,5-J, UV stabilní, venkovní uložení
v.č.</t>
  </si>
  <si>
    <t>EI010092</t>
  </si>
  <si>
    <t>kabel CU, zelenožlutý 4mm2</t>
  </si>
  <si>
    <t>194</t>
  </si>
  <si>
    <t>Kabel nešířící oheň, B2ca s1d1, zelenožlutý 4mm2, včetně montáže</t>
  </si>
  <si>
    <t>EI010094</t>
  </si>
  <si>
    <t>kabel CU, zelenožlutý 6mm2</t>
  </si>
  <si>
    <t>196</t>
  </si>
  <si>
    <t>Kabel nešířící oheň, B2ca s1d1, zelenožlutý 6mm2, včetně montáže
v.č.</t>
  </si>
  <si>
    <t>EI010097</t>
  </si>
  <si>
    <t>kabel CU, zelenožlutý, zelenožlutý 16mm2</t>
  </si>
  <si>
    <t>198</t>
  </si>
  <si>
    <t>Kabel nešířící oheň, B2ca s1d1, zelenožlutý 16mm2, včetně montáže
v.č.</t>
  </si>
  <si>
    <t>EI010100</t>
  </si>
  <si>
    <t>kabel CU, zelenožlutý, zelenožlutý 25mm2</t>
  </si>
  <si>
    <t>200</t>
  </si>
  <si>
    <t>Kabel nešířící oheň, B2ca s1d1, zelenožlutý 25mm2, včetně montáže
v.č.</t>
  </si>
  <si>
    <t>EI010106</t>
  </si>
  <si>
    <t>úprava stávajícího vývodu v rozvaděči</t>
  </si>
  <si>
    <t>204</t>
  </si>
  <si>
    <t>napojení na stávající pojistkový vývod</t>
  </si>
  <si>
    <t>EI010108</t>
  </si>
  <si>
    <t>servisní vypínač</t>
  </si>
  <si>
    <t>206</t>
  </si>
  <si>
    <t>servisní vypínač 0-1, AC23-16A/7,5kW/400V, 3póly, PE+N svorky, skříňka polykarbonát, IP65, uzamykatelná rukojeť, včetně montáže
v.č</t>
  </si>
  <si>
    <t>EI010111</t>
  </si>
  <si>
    <t>Trubka D25mm, ohebná</t>
  </si>
  <si>
    <t>208</t>
  </si>
  <si>
    <t>Trubka D25mm, ohebná, bezhalogenová, střední mechanická pevnost, včetně příchytek, včetně montáže
v.č.</t>
  </si>
  <si>
    <t>EI010114</t>
  </si>
  <si>
    <t>Trubka ohebná do betonu D32 mm</t>
  </si>
  <si>
    <t>210</t>
  </si>
  <si>
    <t>Trubka ohebná do betonu, k mechanické ochraně kabelů D32 mm, včetně montáže
v.č.</t>
  </si>
  <si>
    <t>EI010117</t>
  </si>
  <si>
    <t>krabice univerzální do kovových příček</t>
  </si>
  <si>
    <t>212</t>
  </si>
  <si>
    <t>krabice univerzální do kovových příček, včetně montáže
v.č.</t>
  </si>
  <si>
    <t>EI010120</t>
  </si>
  <si>
    <t>krabice rozbočná na povrch, IP54, svorky, bezhalogenová</t>
  </si>
  <si>
    <t>214</t>
  </si>
  <si>
    <t>krabice rozbočná na povrch, IP54, svorky, bezhalogenová, včetně montáže
v.č.</t>
  </si>
  <si>
    <t>EI010123</t>
  </si>
  <si>
    <t>uzemnění antistatických podlah</t>
  </si>
  <si>
    <t>216</t>
  </si>
  <si>
    <t>uzemnění antistatických podlah, přípojné body, včetně montáže
v.č.</t>
  </si>
  <si>
    <t>EI010126</t>
  </si>
  <si>
    <t>Přípojnice potenciálového vyrovnání</t>
  </si>
  <si>
    <t>218</t>
  </si>
  <si>
    <t>Přípojnice potenciálového vyrovnání, včetně montáže
v.č.</t>
  </si>
  <si>
    <t>EI010129</t>
  </si>
  <si>
    <t>Vyrovnávač potenciálu VP pro ochr. pospojení a uzemnění</t>
  </si>
  <si>
    <t>220</t>
  </si>
  <si>
    <t>Vyrovnávač potenciálu VP pro ochr. pospojení a uzemnění, svorkovnice PA/PE, včetně montáže
v.č.</t>
  </si>
  <si>
    <t>EI010132</t>
  </si>
  <si>
    <t>protipožární pěna flexibilní</t>
  </si>
  <si>
    <t>222</t>
  </si>
  <si>
    <t>protipožární pěna flexibilní, pro utěsnění kabelových postupů, včetně montáže</t>
  </si>
  <si>
    <t>EI010134</t>
  </si>
  <si>
    <t>protipožární tmel zpěňující</t>
  </si>
  <si>
    <t>224</t>
  </si>
  <si>
    <t>protipožární tmel zpěňující, tuba 310 ml, pro utěsnění kabelových postupů</t>
  </si>
  <si>
    <t>EI010136</t>
  </si>
  <si>
    <t>Montáž pole skříňového rozváděče do 200 kg</t>
  </si>
  <si>
    <t>226</t>
  </si>
  <si>
    <t>Montáž pole skříňového rozváděče do 200 kg
v.č. 300916_6558_D.1.01.4c_103_R0, 300916_6558_D.1.01.4c_108_R0</t>
  </si>
  <si>
    <t>EI010139</t>
  </si>
  <si>
    <t>Stavební přípomoce</t>
  </si>
  <si>
    <t>228</t>
  </si>
  <si>
    <t>Stavební přípomoce pro montáž rozvaděče v požárním provedení, dokrytování, dokrytování k podhledu
v.č.</t>
  </si>
  <si>
    <t>EI010142</t>
  </si>
  <si>
    <t>Demontáž stávající elektroinstalace</t>
  </si>
  <si>
    <t>hod.</t>
  </si>
  <si>
    <t>230</t>
  </si>
  <si>
    <t>Demontáž stávajících rozvodů, nosných konstrukcí, světel, ovladačů a zásuvek v rekonstruované části.</t>
  </si>
  <si>
    <t>EI010144</t>
  </si>
  <si>
    <t>demontáž stávajícího rozvaděče</t>
  </si>
  <si>
    <t>232</t>
  </si>
  <si>
    <t>demontáž stávajícího rozvaděče, 4ks</t>
  </si>
  <si>
    <t>EI010146</t>
  </si>
  <si>
    <t>průzkum stávajícího stavu elektroinstalace</t>
  </si>
  <si>
    <t>234</t>
  </si>
  <si>
    <t>EI010148</t>
  </si>
  <si>
    <t>Ekologická likvidace demontovaných zařízení a materiálů</t>
  </si>
  <si>
    <t>236</t>
  </si>
  <si>
    <t>EI010150</t>
  </si>
  <si>
    <t>revize elektrických zařízení</t>
  </si>
  <si>
    <t>238</t>
  </si>
  <si>
    <t>EI010152</t>
  </si>
  <si>
    <t>spolupráce s revizním technikem</t>
  </si>
  <si>
    <t>240</t>
  </si>
  <si>
    <t>EI010154</t>
  </si>
  <si>
    <t>Komplexní zkoušky</t>
  </si>
  <si>
    <t>242</t>
  </si>
  <si>
    <t>D.1.4e - Slaboproudá elektrotechnika</t>
  </si>
  <si>
    <t>DR01 - DR01</t>
  </si>
  <si>
    <t>EM01 - EM01</t>
  </si>
  <si>
    <t>OST01 - OST01</t>
  </si>
  <si>
    <t>SK01 - SK01</t>
  </si>
  <si>
    <t>DR01</t>
  </si>
  <si>
    <t>DR01001</t>
  </si>
  <si>
    <t>Stojanový rozebíratelný rozvaděč 42U, 600x600 mm, pro montáž zařízení  v rozměrovém standardu 19", skleněné dveře, uzamykatelný, vč. montážního materiálu</t>
  </si>
  <si>
    <t>-2093707617</t>
  </si>
  <si>
    <t>DR01002</t>
  </si>
  <si>
    <t>Ventilační jednotka, 4x ventilátor, včetně termostatu, montáž do stropu i do dna</t>
  </si>
  <si>
    <t>1857876338</t>
  </si>
  <si>
    <t>DR01003</t>
  </si>
  <si>
    <t>Osvětlovací LED jednotka do rámu 19"</t>
  </si>
  <si>
    <t>-731194929</t>
  </si>
  <si>
    <t>DR01004</t>
  </si>
  <si>
    <t>Patch panel 19" STP 24-port Cat. 6a osazený, 1U,  s vyvazovací lištou, včetně zapojení kabelů</t>
  </si>
  <si>
    <t>540268018</t>
  </si>
  <si>
    <t>DR01005</t>
  </si>
  <si>
    <t>Patch panel 25-port cat.3 osazený, 1U, zářezové svorkovnice typu LSA, 19“ rack, včetně zapojení kabelů</t>
  </si>
  <si>
    <t>-1105825853</t>
  </si>
  <si>
    <t>DR01006</t>
  </si>
  <si>
    <t>Polička s perforací 1U/450mm, max.nosnost 40-80kg</t>
  </si>
  <si>
    <t>73206432</t>
  </si>
  <si>
    <t>DR01007</t>
  </si>
  <si>
    <t>Vyvazovací panel 1U/ 19" jednostranná plastová lišta</t>
  </si>
  <si>
    <t>970945443</t>
  </si>
  <si>
    <t>DR01008</t>
  </si>
  <si>
    <t>Gigabit switch 24 port, 4x Gigabit SFP port, 1U Rack 19"</t>
  </si>
  <si>
    <t>-479634691</t>
  </si>
  <si>
    <t>DR01009</t>
  </si>
  <si>
    <t>Optická vana s výsuvnou policí 1U BK pro 12xSC</t>
  </si>
  <si>
    <t>-2100578058</t>
  </si>
  <si>
    <t>DR01010</t>
  </si>
  <si>
    <t>Čelo optické vany 1U pro 12xSC Duplex BK</t>
  </si>
  <si>
    <t>-1412812085</t>
  </si>
  <si>
    <t>DR01011</t>
  </si>
  <si>
    <t>Ochrana svaru optického vlákna délky 40 mm pro mechanickou ochranu sváru optického vlákna</t>
  </si>
  <si>
    <t>223875995</t>
  </si>
  <si>
    <t>DR01012</t>
  </si>
  <si>
    <t>Optická spojka SC/SM - Duplex, singlemode 09/125 um</t>
  </si>
  <si>
    <t>1605826570</t>
  </si>
  <si>
    <t>DR01013</t>
  </si>
  <si>
    <t>Pigtail SC SM mode 09/125 um, 1,5m, balení 12 ks</t>
  </si>
  <si>
    <t>766491417</t>
  </si>
  <si>
    <t>DR01014</t>
  </si>
  <si>
    <t>Napájecí panel 8 x 230 V 50 Hz s přepěťovou ochranou, vč. držáků do 19" lišt, 1U, kabel 3 m</t>
  </si>
  <si>
    <t>1204878981</t>
  </si>
  <si>
    <t>DR01015</t>
  </si>
  <si>
    <t>Propojovací Patch kabel STP Cat. 6a, různé délky (0,5 m - 2 m)</t>
  </si>
  <si>
    <t>1465447714</t>
  </si>
  <si>
    <t>DR01016</t>
  </si>
  <si>
    <t>Drobný elektroinstalační materiál</t>
  </si>
  <si>
    <t>1864202742</t>
  </si>
  <si>
    <t>EM01</t>
  </si>
  <si>
    <t>EN01001</t>
  </si>
  <si>
    <t>Stíněný datový kabel STP Cat 6a, 4 páry</t>
  </si>
  <si>
    <t>-947876679</t>
  </si>
  <si>
    <t>EN01002</t>
  </si>
  <si>
    <t>Drátěný kabelový žlab 140 x 60 mm (vč. příslušenství)</t>
  </si>
  <si>
    <t>-2005106454</t>
  </si>
  <si>
    <t>EN01003</t>
  </si>
  <si>
    <t>Elektroinstalační zaklapávací lišta 40 x 40 mm</t>
  </si>
  <si>
    <t>1020838101</t>
  </si>
  <si>
    <t>EN01004</t>
  </si>
  <si>
    <t>Elektroinstalační ohebná trubka vnější Ø cca 25 mm</t>
  </si>
  <si>
    <t>-1217039121</t>
  </si>
  <si>
    <t>Elektroinstalační ohebná trubka vnější O cca 25 mm</t>
  </si>
  <si>
    <t>EN01005</t>
  </si>
  <si>
    <t>985898611</t>
  </si>
  <si>
    <t>OST01</t>
  </si>
  <si>
    <t>OST01001</t>
  </si>
  <si>
    <t>Proměření datových linek</t>
  </si>
  <si>
    <t>-1337300670</t>
  </si>
  <si>
    <t>OST01002</t>
  </si>
  <si>
    <t>Zprovoznění systému</t>
  </si>
  <si>
    <t>761413405</t>
  </si>
  <si>
    <t>SK01</t>
  </si>
  <si>
    <t>SK01001</t>
  </si>
  <si>
    <t>Kompletní jednoduchá zásuvka 1xRJ45 Cat.6a STP, barva bílá  - rámeček jednonásobný (1 ks)  - kryt zásuvky komunikační (1 ks)  - nosná maska pro 1 komunikační zásuvku keystone (1 ks),  - keystone stíněný STP CAT. 6a (1 ks)</t>
  </si>
  <si>
    <t>-769832979</t>
  </si>
  <si>
    <t>SK01002</t>
  </si>
  <si>
    <t>Elektroinstalační univerzální krabice povrchová montáž</t>
  </si>
  <si>
    <t>1649794880</t>
  </si>
  <si>
    <t>SK01003</t>
  </si>
  <si>
    <t>Kompletní dvojzásuvka 2xRJ45 Cat.6a STP, barva bílá  - jednonásobný rámeček (1 ks)  - kryt zásuvky komunikační (1 ks)  - nosná maska pro 2 komunikační zásuvky keystone (1 ks)  - keystone stíněný STP CAT. 6a (2 ks)</t>
  </si>
  <si>
    <t>1365074323</t>
  </si>
  <si>
    <t>SK01004</t>
  </si>
  <si>
    <t>Elektroinstalační univerzální krabice pod omítku nebo do podledového panelu</t>
  </si>
  <si>
    <t>1040005301</t>
  </si>
  <si>
    <t>PS 01 - Vestavby</t>
  </si>
  <si>
    <t>M211 - Monitorovací panel sloužící k ovládání zařízení a monitorování alarmů na operačních sálech nemocnic</t>
  </si>
  <si>
    <t>M213 - KABEL SE SNÍŽENOU HOŘLAVOSTÍ, TŘÍDA REAKCE NA OHEŇ - B2 ca, s1, d1</t>
  </si>
  <si>
    <t>M214 - KABEL SE SNÍŽENOU HOŘLAVOSTÍ, S FUNKČ.SCHOPNOSTÍ PŘI POŽÁRU, TŘÍDA REAKCE NA OHEŇ - B2 ca, s1, d0. V</t>
  </si>
  <si>
    <t xml:space="preserve">M215 - KABEL SDĚLOVACÍ SE SNÍŽENOU HOŘLAVOSTÍ, TŘÍDA REAKCE NA OHEŇ - B2 ca, s1, d1 </t>
  </si>
  <si>
    <t>M216 - HODINOVE ZUCTOVACI SAZBY</t>
  </si>
  <si>
    <t>26 - Vedlejší rozpočtové náklady</t>
  </si>
  <si>
    <t>KOVOVÁ PŘÍČKA, JEDNOSTRANNÝ OBKLAD, TL. 100mm. Kovová obkladová příčka panelová tl.100 mm určená do čistých prostor. Příčku tvoří ocelový rastr kotvený do podlahy, okolních příček a stropu. Panely jsou tvořeny pláštěm z pozinkovaného plechu tl. min. 0,8 m</t>
  </si>
  <si>
    <t>1792891508</t>
  </si>
  <si>
    <t>KOVOVÁ PŘÍČKA, JEDNOSTRANNÝ OBKLAD, TL. 100mm. Kovová obkladová příčka panelová tl.100 mm určená do čistých prostor. Příčku tvoří ocelový rastr kotvený do podlahy, okolních příček a stropu. Panely jsou tvořeny pláštěm z pozinkovaného plechu tl. min. 0,8 mm, z pohledové části lakovaného práškovou barvou v úpravě v odstínu RAL. Panely s vlepenou sádrokartónovou deskou tl. min. 15 mm. Panely jsou kotveny do podlahy pomocí spodního vodícího zakládacího profilu, v horní části do "U" profilu. Pospojovány budou vzájemným nasunutím, jsou kotveny po výšce k povrchu a vodivě propojené na uzemnění objektu. Utěsnění všech spár bude provedeno systémově tmelem dle požadavků na prostředí (desinfekce, sterilita).   Příčka vč. kotevních a lemovacích profilů.</t>
  </si>
  <si>
    <t>DVEŘE KOVOVÉ AUTOMATICKY POSUVNÉ S ELEKTROPOHONEM, JEDNOKŘÍDLOVÉ, ROZM.700x2010 mm, Dveře vhodné do čistých prostor operačních sálů - dveře atestované na neprůzvučnost 27 dB. Kovové, sendvičové s pláštěm z pozinkovaného plechu tl. min. 1,2 mm, povrchově u</t>
  </si>
  <si>
    <t>610106629</t>
  </si>
  <si>
    <t>DVEŘE KOVOVÉ AUTOMATICKY POSUVNÉ S ELEKTROPOHONEM, JEDNOKŘÍDLOVÉ, ROZM.700x2010 mm, Dveře vhodné do čistých prostor operačních sálů - dveře atestované na neprůzvučnost 27 dB. Kovové, sendvičové s pláštěm z pozinkovaného plechu tl. min. 1,2 mm, povrchově upraveného polyuretanovým lakem, v odstínu RAL, s vnitřní výplní minerální vlnou. Dveřní křídlo plné. Včetně zárubně z pozinkovaného plechu min. tloušťky 1,2mm  povrchovou úpravou KOMAXIT, v odstínu RAL. Zárubeň zalícovaná z obou stran s příčkou a na celou hloubku příčky. Kování: mušle nerezové. Ovládání dveří bezdotykovým spínačem  (2ks) (včetně zapojení a zprovoznění pohonu)</t>
  </si>
  <si>
    <t>Poznámka k položce:_x000D_
F03 Pravé. Tl. zárubně 100 mm.</t>
  </si>
  <si>
    <t>DVEŘE KOVOVÉ AUTOMATICKY POSUVNÉ S ELEKTROPOHONEM, JEDNOKŘÍDLOVÉ, ROZM.800x2010 mm, Dveře vhodné do čistých prostor operačních sálů - dveře atestované na neprůzvučnost 27 dB. Kovové, sendvičové s pláštěm z pozinkovaného plechu tl. min. 1,2 mm, povrchově u</t>
  </si>
  <si>
    <t>209234746</t>
  </si>
  <si>
    <t>DVEŘE KOVOVÉ AUTOMATICKY POSUVNÉ S ELEKTROPOHONEM, JEDNOKŘÍDLOVÉ, ROZM.800x2010 mm, Dveře vhodné do čistých prostor operačních sálů - dveře atestované na neprůzvučnost 27 dB. Kovové, sendvičové s pláštěm z pozinkovaného plechu tl. min. 1,2 mm, povrchově upraveného polyuretanovým lakem, v odstínu RAL, s vnitřní výplní minerální vlnou. Dveřní křídlo plné. Včetně zárubně z pozinkovaného plechu min. tloušťky 1,2mm  povrchovou úpravou KOMAXIT, v odstínu RAL. Zárubeň zalícovaná z obou stran s příčkou a na celou hloubku příčky. Kování: mušle nerezové. Ovládání dveří bezdotykovým spínačem  (2ks) (včetně zapojení a zprovoznění pohonu)</t>
  </si>
  <si>
    <t>Poznámka k položce:_x000D_
F06 Pravé. Tl. zárubně 100 mm.</t>
  </si>
  <si>
    <t>DVEŘE KOVOVÉ MECHANICKY POSUVNÉ, JEDNOKŘÍDLOVÉ, ROZM.1000x2010 mm, Dveře vhodné do čistých prostor operačních sálů - dveře atestované na neprůzvučnost 27 dB. Kovové, sendvičové s pláštěm z pozinkovaného plechu tl. min. 1,2 mm, povrchově upraveného polyure</t>
  </si>
  <si>
    <t>-967739361</t>
  </si>
  <si>
    <t>DVEŘE KOVOVÉ MECHANICKY POSUVNÉ, JEDNOKŘÍDLOVÉ, ROZM.1000x2010 mm, Dveře vhodné do čistých prostor operačních sálů - dveře atestované na neprůzvučnost 27 dB. Kovové, sendvičové s pláštěm z pozinkovaného plechu tl. min. 1,2 mm, povrchově upraveného polyuretanovým lakem, v odstínu RAL, s vnitřní výplní minerální vlnou. Z 1/3 prosklené-sklo bezpečnostní tl. 6mm, s vnitřní magneticky ovládanou žaluzií. Včetně zárubně z pozinkovaného plechu min. tloušťky 1,2mm  povrchovou úpravou KOMAXIT, v odstínu RAL. Zárubeň zalícovaná z obou stran s příčkou a na celou hloubku příčky. Kování: mušle nerezové. Ovládání dveří bezdotykovým spínačem  (2ks) (včetně zapojení a zprovoznění pohonu)</t>
  </si>
  <si>
    <t>Poznámka k položce:_x000D_
F04, F07 Pravé. Tl. zárubně 100 mm.</t>
  </si>
  <si>
    <t xml:space="preserve">DVEŘE KOVOVÉ AUTOMATICKY POSUVNÉ S ELEKTROPOHONEM, JEDNOKŘÍDLOVÉ, ROZM.1100x2010 mm, Dveře vhodné do čistých prostor operačních sálů - dveře atestované na neprůzvučnost 27 dB. Kovové, sendvičové s pláštěm z pozinkovaného plechu tl. min. 0,8 mm, povrchově </t>
  </si>
  <si>
    <t>-2355696</t>
  </si>
  <si>
    <t>DVEŘE KOVOVÉ AUTOMATICKY POSUVNÉ S ELEKTROPOHONEM, JEDNOKŘÍDLOVÉ, ROZM.1100x2010 mm, Dveře vhodné do čistých prostor operačních sálů - dveře atestované na neprůzvučnost 27 dB. Kovové, sendvičové s pláštěm z pozinkovaného plechu tl. min. 0,8 mm, povrchově upraveného polyuretanovým lakem, v odstínu RAL, s vnitřní výplní minerální vlnou. Z 1/3 prosklené-sklo bezpečnostní tl. 6mm, s vnitřní magneticky ovládanou žaluzií. Včetně zárubně z pozinkovaného plechu min. tloušťky 1,2mm  povrchovou úpravou KOMAXIT, v odstínu RAL . Zárubeň zalícovaná z obou stran s příčkou a na celou hloubku příčky. Kování: mušle nerezové. Ovládání dveří bezdotykovým spínačem  (2ks) (včetně zapojení a zprovoznění pohonu)</t>
  </si>
  <si>
    <t>Poznámka k položce:_x000D_
F05, F08 Pravé. Tl. zárubně 100 mm.</t>
  </si>
  <si>
    <t>DVEŘE KOVOVÉ MECHANICKY OTOČNÉ, JEDNOKŘÍDLOVÉ, ROZM.900x2010 mm, Dveře vhodné do čistých prostor operačních sálů - dveře atestované na neprůzvučnost 27 dB. Kovové, sendvičové s pláštěm z pozinkovaného plechu tl. min. 0,8 mm, povrchově upraveného polyureta</t>
  </si>
  <si>
    <t>-585703303</t>
  </si>
  <si>
    <t>DVEŘE KOVOVÉ MECHANICKY OTOČNÉ, JEDNOKŘÍDLOVÉ, ROZM.900x2010 mm, Dveře vhodné do čistých prostor operačních sálů - dveře atestované na neprůzvučnost 27 dB. Kovové, sendvičové s pláštěm z pozinkovaného plechu tl. min. 0,8 mm, povrchově upraveného polyuretanovým lakem, v odstínu RAL, s vnitřní výplní minerální vlnou. Z 1/3 prosklené-sklo bezpečnostní tl. 6mm, s vnitřní magneticky ovládanou žaluzií. Včetně zárubně z pozinkovaného plechu min. tloušťky 1,2mm  povrchovou úpravou KOMAXIT, v odstínu RAL. Zárubeň zalícovaná z obou stran s příčkou a na celou hloubku příčky. Kování: mušle nerezové. Ovládání dveří bezdotykovým spínačem  (2ks) (včetně zapojení a zprovoznění pohonu)</t>
  </si>
  <si>
    <t>Poznámka k položce:_x000D_
F09 Levé. Tl. zárubně 100 mm.</t>
  </si>
  <si>
    <t>LEHKÝ KOVOVÝ PODHLED, ,plech ocelový pozinkovaný tl. min. 0,8 mm s úpravou pohledové strany z lakované antibakteriální práškovou barvou s vrstvou  tloušťky 60 - 100 µm v barevné úpravě v odstínu RAL. Včetně kotvících a lemovacích prvků.</t>
  </si>
  <si>
    <t>377954489</t>
  </si>
  <si>
    <t>FABIONOVÉ AL PROFILY PRO ROHOVÝ STYK STĚNA-PODHLED, určený pro čistý prostor. Fabionový profil hliníkový, ze dvou částí - F lišty a fabionu, povrchově upraven - komaxit RAL.</t>
  </si>
  <si>
    <t>-493918253</t>
  </si>
  <si>
    <t>LED svítidlo do kovového podhledu, 1250x312,5mm,  80W, RA90, RGBW regulace, stmívatelné,  IP65, svítidlo vzduchově těsné pro operační sály, RGBW odstíny ovládány přes MLF panel</t>
  </si>
  <si>
    <t>-1823529207</t>
  </si>
  <si>
    <t>Poznámka k položce:_x000D_
1/3 z Led světel</t>
  </si>
  <si>
    <t xml:space="preserve">LED svítidlo pro operační sály, stmívatelné , 59W, IP54, microprisma, 312x1250mm                                                                                                                                                                               </t>
  </si>
  <si>
    <t>-240612305</t>
  </si>
  <si>
    <t>LED svítidlo pro operační sály, stmívatelné , 59W, IP54, microprisma, 312x1250mm                                                                                                                                                                                     index barevného podání Ra90                                                           stmívatelné - typ předřadníku upřesnit s dodavatelem řídícího systému</t>
  </si>
  <si>
    <t>Odtahový VZT kanál 800x80, Rozměr horní mřížky: (650x650) Příprava pro horní VZT mřížku 650×650, Rozměr spodní mřížky: Příprava pro spodní VZT mřížku 650×650, Délka kanálu L:  3100 mm, Izolace: (00) bez izolace, Koncový element: s nástavcem s připojením n</t>
  </si>
  <si>
    <t>487777706</t>
  </si>
  <si>
    <t>Odtahový VZT kanál 800x80, Rozměr horní mřížky: (650x650) Příprava pro horní VZT mřížku 650×650, Rozměr spodní mřížky: Příprava pro spodní VZT mřížku 650×650, Délka kanálu L:  3100 mm, Izolace: (00) bez izolace, Koncový element: s nástavcem s připojením na D315</t>
  </si>
  <si>
    <t>19.1</t>
  </si>
  <si>
    <t>Odsávací stěnová mřížka  určená pro instalaci do operačních sálů s filtrem proti vnikání buničiny Rozměr: 650x500 RAL lakovaný pozink odstín dle odstínu vestaveb</t>
  </si>
  <si>
    <t>-998504373</t>
  </si>
  <si>
    <t>KOVOVÁ PŘÍČKA, OBOUSTRANNÝ OBKLAD, TL. 100mm. Kovová obkladová příčka panelová tl.100 mm určená do čistých prostor. Příčku tvoří ocelový rastr kotvený do podlahy, okolních příček a stropu. Panely jsou tvořeny pláštěm z pozinkovaného plechu tl. min. 1,2 mm</t>
  </si>
  <si>
    <t>-602010642</t>
  </si>
  <si>
    <t>KOVOVÁ PŘÍČKA, OBOUSTRANNÝ OBKLAD, TL. 100mm. Kovová obkladová příčka panelová tl.100 mm určená do čistých prostor. Příčku tvoří ocelový rastr kotvený do podlahy, okolních příček a stropu. Panely jsou tvořeny pláštěm z pozinkovaného plechu tl. min. 1,2 mm, z pohledové části lakovaného práškovou barvou v úpravě v odstínu RAL. Panely s vlepenou sádrokartónovou deskou tl. min. 15 mm. Panely jsou kotveny do podlahy pomocí spodního vodícího zakládacího profilu, v horní části do "U" profilu. Pospojovány budou vzájemným nasunutím, jsou kotveny po výšce k povrchu a vodivě propojené na uzemnění objektu. Utěsnění všech spár bude provedeno systémově tmelem dle požadavků na prostředí (desinfekce, sterilita).   Příčka vč. kotevních a lemovacích profilů.</t>
  </si>
  <si>
    <t>Odsávací stěnová mřížka  určená pro instalaci do operačních sálů s filtrem proti vnikání buničiny Rozměr: 650x400 RAL lakovaný pozink odstín dle odstínu vestaveb</t>
  </si>
  <si>
    <t>649418010</t>
  </si>
  <si>
    <t>Skříňka na šicí materiál - š.1040 x v.1050 x hl.228 mm Dvířka skříňky jsou osazeny bezpečnostním sklem, 4 ks skleněné bezpečnostní police, bez osvětlení. Dvířka s madly. Přestavitelné police. Skříňka zalícovaná s panelem vestaveb čistých prostor. Nepřijat</t>
  </si>
  <si>
    <t>278324260</t>
  </si>
  <si>
    <t>Skříňka na šicí materiál - š.1040 x v.1050 x hl.228 mm Dvířka skříňky jsou osazeny bezpečnostním sklem, 4 ks skleněné bezpečnostní police, bez osvětlení. Dvířka s madly. Přestavitelné police. Skříňka zalícovaná s panelem vestaveb čistých prostor. Nepřijatelné jsou nábytkové panty, panty integrovány v dveřních křídlech, křídla obsahují celoobvodové těsnění a dovření na magnety ke zvýšení odolnosti proti prachu. Otvírání dvířek přes nerezová madla. Skříňka v odstínu panelů vestaveb. Mateiál: nerezová lakovaná ocel nebo pozinkovaná lakovaná ocel</t>
  </si>
  <si>
    <t>Výztuha pro automaticky posuvné dveře, materiál: pozinkovaný plech, svařenec U 80.</t>
  </si>
  <si>
    <t>76194878</t>
  </si>
  <si>
    <t>Revizní dvířka 300x150 mm. Mateeriál z pozinkovaného lakovaného plechu tl. 1,0 mm.</t>
  </si>
  <si>
    <t>787525629</t>
  </si>
  <si>
    <t xml:space="preserve">Vestavné digitální hodiny Hodiny v nerezovém rámečku, možnost napojení na systém jednotného času prostřednictvím Ethernet, 7 segmentový LED displej, výška číslic min. 55 mm s čitelnou barvou např. červená, ruční nebo automatické nastavení intenzity svitu </t>
  </si>
  <si>
    <t>-1253220119</t>
  </si>
  <si>
    <t>Vestavné digitální hodiny Hodiny v nerezovém rámečku, možnost napojení na systém jednotného času prostřednictvím Ethernet, 7 segmentový LED displej, výška číslic min. 55 mm s čitelnou barvou např. červená, ruční nebo automatické nastavení intenzity svitu LED zobrazovačů, vestavná montáž  v kovové sedvičové příčce, rám hodin z nerezové oceli, odolný zvláště proti kyselinám, čistícím a dezinfekčním prostředkům, chráněn proti tryskající vodě ze všech směrů a prachu, antireflexní sklo (zabraňuje odlesku a zlepšuje čitelnost), krytí IP 54, funkce : zobrazení času (12 nebo 24 hodinový cyklus ), šestimístný formát HH:MM:SS, stopky, ovládání dálkovým ovladačem.</t>
  </si>
  <si>
    <t>Izolační deska Isover AKU tl. 60 mm vyrobené z kamenného vlákna. splňuje vysoké nároky z hlediska akustiky a protipožární odolnosti s požadavkem na objemovou hmotnost ≥ 40 kg/m3.</t>
  </si>
  <si>
    <t>-1620002282</t>
  </si>
  <si>
    <t>Izolační deska Isover AKU tl. 60 mm vyrobené z kamenného vlákna. splňuje vysoké nároky z hlediska akustiky a protipožární odolnosti s požadavkem na objemovou hmotnost ? 40 kg/m3.</t>
  </si>
  <si>
    <t>Poznámka k položce:_x000D_
Mezi konstrukce vestavby</t>
  </si>
  <si>
    <t>KOVOVÁ PŘÍČKA, OBOUSTRANNÝ OBKLAD, TL. 145mm. Kovová obkladová příčka panelová tl.145 mm určená do čistých prostor. Příčku tvoří ocelový rastr kotvený do podlahy, okolních příček a stropu. Panely jsou tvořeny pláštěm z pozinkovaného plechu tl. min. 0,8 mm</t>
  </si>
  <si>
    <t>-676900412</t>
  </si>
  <si>
    <t>KOVOVÁ PŘÍČKA, OBOUSTRANNÝ OBKLAD, TL. 145mm. Kovová obkladová příčka panelová tl.145 mm určená do čistých prostor. Příčku tvoří ocelový rastr kotvený do podlahy, okolních příček a stropu. Panely jsou tvořeny pláštěm z pozinkovaného plechu tl. min. 0,8 mm, z pohledové části lakovaného práškovou barvou v úpravě v odstínu RAL. Panely s vlepenou sádrokartónovou deskou tl. min. 15 mm. Panely jsou kotveny do podlahy pomocí spodního vodícího zakládacího profilu, v horní části do "U" profilu. Pospojovány budou vzájemným nasunutím, jsou kotveny po výšce k povrchu a vodivě propojené na uzemnění objektu. Utěsnění všech spár bude provedeno systémově tmelem dle požadavků na prostředí (desinfekce, sterilita).   Příčka vč. kotevních a lemovacích profilů.</t>
  </si>
  <si>
    <t>KOVOVÁ PŘÍČKA, JEDNOSTRANNÝ OBKLAD, TL. 85mm. Kovová obkladová příčka panelová tl.85 mm určená do čistých prostor. Příčku tvoří ocelový rastr kotvený do podlahy, okolních příček a stropu. Panely jsou tvořeny pláštěm z pozinkovaného plechu tl. min. 0,8 mm,</t>
  </si>
  <si>
    <t>506250612</t>
  </si>
  <si>
    <t>KOVOVÁ PŘÍČKA, JEDNOSTRANNÝ OBKLAD, TL. 85mm. Kovová obkladová příčka panelová tl.85 mm určená do čistých prostor. Příčku tvoří ocelový rastr kotvený do podlahy, okolních příček a stropu. Panely jsou tvořeny pláštěm z pozinkovaného plechu tl. min. 0,8 mm, z pohledové části lakovaného práškovou barvou v úpravě v odstínu RAL. Panely s vlepenou sádrokartónovou deskou tl. min. 15 mm. Panely jsou kotveny do podlahy pomocí spodního vodícího zakládacího profilu, v horní části do "U" profilu. Pospojovány budou vzájemným nasunutím, jsou kotveny po výšce k povrchu a vodivě propojené na uzemnění objektu. Utěsnění všech spár bude provedeno systémově tmelem dle požadavků na prostředí (desinfekce, sterilita).   Příčka vč. kotevních a lemovacích profilů.</t>
  </si>
  <si>
    <t>Atypický panel (rozšíření ze standardního modulu 1190 mm) pro osazení monitoru 65" do stěny, vč. úpravy konstrukce</t>
  </si>
  <si>
    <t>-1102046971</t>
  </si>
  <si>
    <t>KOVOVÁ SENDVIČOVÁ PŘÍČKA PANELOVÁ TL.52 mm SE SKLENĚNÝM GRAFICKÝM PANELEM TL. 8 mm URČENÁ DO ČISTÝCH PROSTOR, VÝŠKY 3,10m. Panely jsou tvořeny pláštěm z  pozinkovaného plechu tl. min. 0,8 mm, z pohledové části lakovaného práškovou barvou s vrstvou tloušťk</t>
  </si>
  <si>
    <t>1683048578</t>
  </si>
  <si>
    <t>KOVOVÁ SENDVIČOVÁ PŘÍČKA PANELOVÁ TL.52 mm SE SKLENĚNÝM GRAFICKÝM PANELEM TL. 8 mm URČENÁ DO ČISTÝCH PROSTOR, VÝŠKY 3,10m. Panely jsou tvořeny pláštěm z  pozinkovaného plechu tl. min. 0,8 mm, z pohledové části lakovaného práškovou barvou s vrstvou tloušťky 60 - 100 µm v barevné úpravě v odstínu RAL. Panel s vnitřní výplní minerální vlnou. Na panelu je instalován skleněný panel s grafickým digitální potiskem CMYK ze zadní strany skla, grafický motiv je dle výběru uživatele. Sklo musí být antibakteriální s ionty stříbra. (Splňující nařízení (EU) 528/2012 o biocidech). Sklo je zalícováno s navazujícími panely vestavby a zárubněmi. Výška skla je na celou světlou výšku operačního sálu (mimo podlahový profil).  Panely jsou kotveny do podlahy pomocí spodního vodícího spodního vodícího zakládacího profilu o výšce 50mm, v horní části do "U" profilu a pomocí upevňovacích prvků budou kotveny ke stávající stropní konstrukci. Pospojovány budou vzájemným nasunutím a vodivě propojené na uzemnění objektu. Panely budou vytaženy 100mm nad podhled. Utěsnění všech spár bude provedeno systémově tmelem dle požadavků na prostředí (desinfekce, sterilita). Příčka vč. kotevních a lemovacích profilů. Otvory pro zásuvky, vypínače a technologická zařízení budou do panelů řezány již ve výrobě.</t>
  </si>
  <si>
    <t>FABIONOVÉ AL PROFILY PRO ROHOVÝ STYK STĚNA-STĚNA Fabion (pro styk stěna-stěna) do operačních sálů, délka 3000mm, barevně lakovaný dle požadavku uživatele a možností systému, včetně rohových prvků, v barvě RAL.</t>
  </si>
  <si>
    <t>1424549064</t>
  </si>
  <si>
    <t>DVEŘE KOVOVÉ MECHANICKY POSUVNÉ, JEDNOKŘÍDLOVÉ, ROZM.900x2010 mm, Dveře vhodné do čistých prostor operačních sálů - dveře atestované na neprůzvučnost 27 dB. Kovové, sendvičové s pláštěm z pozinkovaného plechu tl. min. 0,8 mm, povrchově upraveného polyuret</t>
  </si>
  <si>
    <t>-316099663</t>
  </si>
  <si>
    <t>DVEŘE KOVOVÉ MECHANICKY POSUVNÉ, JEDNOKŘÍDLOVÉ, ROZM.900x2010 mm, Dveře vhodné do čistých prostor operačních sálů - dveře atestované na neprůzvučnost 27 dB. Kovové, sendvičové s pláštěm z pozinkovaného plechu tl. min. 0,8 mm, povrchově upraveného polyuretanovým lakem, v odstínu RAL, s vnitřní výplní minerální vlnou. Z 1/3 prosklené-sklo bezpečnostní tl. 6mm, s vnitřní magneticky ovládanou žaluzií. Včetně zárubně z pozinkovaného plechu min. tloušťky 1,2mm  povrchovou úpravou KOMAXIT, v odstínu RAL. Zárubeň zalícovaná z obou stran s příčkou a na celou hloubku příčky. Kování: mušle nerezové. Ovládání dveří bezdotykovým spínačem  (2ks) (včetně zapojení a zprovoznění pohonu)</t>
  </si>
  <si>
    <t>Poznámka k položce:_x000D_
F01 Pravé, F02 Levé. Tl. zárubně 145 mm.</t>
  </si>
  <si>
    <t>M211</t>
  </si>
  <si>
    <t>Monitorovací panel sloužící k ovládání zařízení a monitorování alarmů na operačních sálech nemocnic</t>
  </si>
  <si>
    <t>M2110001</t>
  </si>
  <si>
    <t>Monitor: úhlopříčka displeje monitoru min. 55cm, ovládání dotykové, instalace vestavění do příčky, servisní přístup po odklopení displeje bez demontáže příčkového panelu, čelní krytí min. IP65. Možnost vzdálené správy a SW zálohování. - Popis zařízení Fun</t>
  </si>
  <si>
    <t>-2002612968</t>
  </si>
  <si>
    <t>Monitor: úhlopříčka displeje monitoru min. 55cm, ovládání dotykové, instalace vestavění do příčky, servisní přístup po odklopení displeje bez demontáže příčkového panelu, čelní krytí min. IP65. Možnost vzdálené správy a SW zálohování. - Popis zařízení Funkce zařízení: ovládání operační lampy přes interface, ovládání žaluzií, ovládání signalizačních svítidel NEVSTUPOVAT RTG, ovládání zásuvky pro RTG, hodiny a časové funkce stopek se zvukovou signalizací, výška číslic hodin min. 25mm, čitelné z min. vzdálenosti 5m, ovládání klimatizačního systému OS – změna teploty +-2,5°C, přepínání plného tlumného provozu VZT, (automat), zobrazení aktuální teploty a vlhkosti na OS, signalizace poruchy VZT. Ovládání a monitorování IT systému zdravotnické sítě včetně signalizace optických a zvukových alarmů dle ČSN 33 2000-7-710, signalizace napájecí sítě ve zdravotnickém prostoru dle ČSN 33 2000-7-710, monitorování a signalizace optických a zvukových alarmů medicinálních plynů volitelně 1 – 6 med. plynů, dle ČSN EN ISO 7396-1. Ovládání osvětlení na OS, možnost samostatného stmívání čtyř sekcí svítidel, min. 16 hodnot intenzity,  samostatné ovládání stmívání osvětlení laminárního pole min. 16 hodnot intenzity</t>
  </si>
  <si>
    <t>M2110003</t>
  </si>
  <si>
    <t>Řídicí jednotka vstupů a výstupů: šasi nerezová ocel s komaxitovým lakem, IP min. 54, datové propojení s monitorem, komunikace se systémy prostřednictví rozhraní: MODBUS TCP/IP, RS232, RS485, ETHERNET IP,DALI,  analogové vstupy/výstupy, digitální vstupy/v</t>
  </si>
  <si>
    <t>-1024618005</t>
  </si>
  <si>
    <t>Řídicí jednotka vstupů a výstupů: šasi nerezová ocel s komaxitovým lakem, IP min. 54, datové propojení s monitorem, komunikace se systémy prostřednictví rozhraní: MODBUS TCP/IP, RS232, RS485, ETHERNET IP,DALI,  analogové vstupy/výstupy, digitální vstupy/výstupy</t>
  </si>
  <si>
    <t>M2110005</t>
  </si>
  <si>
    <t>Option: stream internetových rádií.</t>
  </si>
  <si>
    <t>2045370905</t>
  </si>
  <si>
    <t>M2110007</t>
  </si>
  <si>
    <t>Reproduktor do těsného podhledu, voděodolný</t>
  </si>
  <si>
    <t>-849550851</t>
  </si>
  <si>
    <t>M2110009</t>
  </si>
  <si>
    <t>DALI vstupní modul pro max. 4ks ovládací tlačítka, pro ovládání ZAP/VYP osvětlení operačního sálu</t>
  </si>
  <si>
    <t>186236089</t>
  </si>
  <si>
    <t>M2110011</t>
  </si>
  <si>
    <t>Snímač teploty a vlhkosti, kanálový, výstup: 0-10V</t>
  </si>
  <si>
    <t>596012967</t>
  </si>
  <si>
    <t>M2110012</t>
  </si>
  <si>
    <t>Vestavěné interiérové analogové hodiny s nerezovým rámem, kulaté průměr 300mm, samostavitelný strojek pro LAN, sekundová ručička, napojen na řídicí jednotku vstupů a výstupů</t>
  </si>
  <si>
    <t>260299774</t>
  </si>
  <si>
    <t>M213</t>
  </si>
  <si>
    <t>KABEL SE SNÍŽENOU HOŘLAVOSTÍ, TŘÍDA REAKCE NA OHEŇ - B2 ca, s1, d1</t>
  </si>
  <si>
    <t>M213001</t>
  </si>
  <si>
    <t>PRAFlaSafe -J 3x1.5 mm2 , volně</t>
  </si>
  <si>
    <t>906850702</t>
  </si>
  <si>
    <t>M213002</t>
  </si>
  <si>
    <t>PRAFlaSafe -J 5x1.5 mm2 , volně</t>
  </si>
  <si>
    <t>379950977</t>
  </si>
  <si>
    <t>M214</t>
  </si>
  <si>
    <t>KABEL SE SNÍŽENOU HOŘLAVOSTÍ, S FUNKČ.SCHOPNOSTÍ PŘI POŽÁRU, TŘÍDA REAKCE NA OHEŇ - B2 ca, s1, d0. V</t>
  </si>
  <si>
    <t>M214001</t>
  </si>
  <si>
    <t>H07Z-K 4 zž , volně</t>
  </si>
  <si>
    <t>-540543855</t>
  </si>
  <si>
    <t>M215</t>
  </si>
  <si>
    <t xml:space="preserve">KABEL SDĚLOVACÍ SE SNÍŽENOU HOŘLAVOSTÍ, TŘÍDA REAKCE NA OHEŇ - B2 ca, s1, d1 </t>
  </si>
  <si>
    <t>M2150001</t>
  </si>
  <si>
    <t>J-H(ST)Hh EIB 2x2x0,8 , volně</t>
  </si>
  <si>
    <t>974533113</t>
  </si>
  <si>
    <t>M2150002</t>
  </si>
  <si>
    <t>SXKD-5E-FTP-LSOHFR-B2ca</t>
  </si>
  <si>
    <t>-935807528</t>
  </si>
  <si>
    <t>M2150003</t>
  </si>
  <si>
    <t>TLYP 2x0,75TR repro kabel</t>
  </si>
  <si>
    <t>128595819</t>
  </si>
  <si>
    <t>M2150005</t>
  </si>
  <si>
    <t>Trubka ohebná, bezhalogenová 20mm, 320N, k mechanické ochraně kabelů</t>
  </si>
  <si>
    <t>419856269</t>
  </si>
  <si>
    <t>M216</t>
  </si>
  <si>
    <t>HODINOVE ZUCTOVACI SAZBY</t>
  </si>
  <si>
    <t>M216001</t>
  </si>
  <si>
    <t>Zapojení LED svítidel v podhledu operačního sálu, silnoproudé napájení a DALI sběrnice</t>
  </si>
  <si>
    <t>870345987</t>
  </si>
  <si>
    <t>M216002</t>
  </si>
  <si>
    <t>Zapojení LED svítidel v laminárním poli operačního sálu, silnoproudé napájení a DALI sběrnice</t>
  </si>
  <si>
    <t>-691727242</t>
  </si>
  <si>
    <t>M216003</t>
  </si>
  <si>
    <t>Zapojení LED svítidel  RGBV</t>
  </si>
  <si>
    <t>-508044740</t>
  </si>
  <si>
    <t>Zapojení LED svítidel NEVSTUPOVAT RTG</t>
  </si>
  <si>
    <t>M216004</t>
  </si>
  <si>
    <t>Konfigurace a nastavení DALI svítidel</t>
  </si>
  <si>
    <t>122240353</t>
  </si>
  <si>
    <t>M216006</t>
  </si>
  <si>
    <t>Konfigurace a nastavení hodin</t>
  </si>
  <si>
    <t>-115676506</t>
  </si>
  <si>
    <t>M216007</t>
  </si>
  <si>
    <t>Konfigurace IP adres, Modbus TCP IP, nastavení vzdáleného přístupu přes internet</t>
  </si>
  <si>
    <t>1552985423</t>
  </si>
  <si>
    <t>M216008</t>
  </si>
  <si>
    <t>Účast pří závěrečných zkouškách</t>
  </si>
  <si>
    <t>-1241677222</t>
  </si>
  <si>
    <t>M216009</t>
  </si>
  <si>
    <t>Projekt skutečného provedení</t>
  </si>
  <si>
    <t>526878102</t>
  </si>
  <si>
    <t>M216010</t>
  </si>
  <si>
    <t>Zaškolené obsluhy</t>
  </si>
  <si>
    <t>-1165148205</t>
  </si>
  <si>
    <t>Zařazení staveniště a náklady spojené s realizací díla. (doprava, ubytování atd.)</t>
  </si>
  <si>
    <t>Zpracování dílenské dokomuntace, služby hlavního inženýra projektu</t>
  </si>
  <si>
    <t>Služby manažera stavby, koordinace stavby a inženýrská činnost, zaškolení uživatelů</t>
  </si>
  <si>
    <t>Příprava projektu, nákup, logistika</t>
  </si>
  <si>
    <t>Autorizované a kontrolní měření čistých prostor, vč. vystavení validační zprávy a vč. úklidu pro provedení AKM</t>
  </si>
  <si>
    <t>PS 02 - Rozvody mediciálních plynů</t>
  </si>
  <si>
    <t>PS02 - Rozvody mediciálních plynů</t>
  </si>
  <si>
    <t>PR01 - Potrubní rozvod</t>
  </si>
  <si>
    <t>S01 - Signalizace</t>
  </si>
  <si>
    <t>REV01 - Montáže, revize, zkoušky</t>
  </si>
  <si>
    <t>PR01</t>
  </si>
  <si>
    <t>Potrubní rozvod</t>
  </si>
  <si>
    <t>PR01001</t>
  </si>
  <si>
    <t>Potrubí Cu ø 18x1 mm</t>
  </si>
  <si>
    <t>Potrubí Cu o 18x1 mm</t>
  </si>
  <si>
    <t>PR01002</t>
  </si>
  <si>
    <t>Prořez potrubí 3%</t>
  </si>
  <si>
    <t>PR01003</t>
  </si>
  <si>
    <t>Pájka Ag 45%</t>
  </si>
  <si>
    <t>g</t>
  </si>
  <si>
    <t>PR01004</t>
  </si>
  <si>
    <t>Potrubní tvarovky Cu pro potrubí  ø 18x1</t>
  </si>
  <si>
    <t>Potrubní tvarovky Cu pro potrubí  o 18x1</t>
  </si>
  <si>
    <t>PR01005</t>
  </si>
  <si>
    <t>Potrubní tvarovky Cu pro potrubí  ø 22x1</t>
  </si>
  <si>
    <t>Potrubní tvarovky Cu pro potrubí  o 22x1</t>
  </si>
  <si>
    <t>PR01006</t>
  </si>
  <si>
    <t>Konzolový systém pro tři plyny ø 18, 18, 18</t>
  </si>
  <si>
    <t>Konzolový systém pro tři plyny o 18, 18, 18</t>
  </si>
  <si>
    <t>PR01007</t>
  </si>
  <si>
    <t>Značení potrubí</t>
  </si>
  <si>
    <t>PR01008</t>
  </si>
  <si>
    <t>Ochranný plyn při pájení potrubí</t>
  </si>
  <si>
    <t>PR01009</t>
  </si>
  <si>
    <t>Čistící plyn - dusík</t>
  </si>
  <si>
    <t>PR01010</t>
  </si>
  <si>
    <t>Tlaková zkouška, závěrečná</t>
  </si>
  <si>
    <t>PR01011</t>
  </si>
  <si>
    <t>Napojení na stávající rozvod, včetně odstávky</t>
  </si>
  <si>
    <t>S01</t>
  </si>
  <si>
    <t>Signalizace</t>
  </si>
  <si>
    <t>S01001</t>
  </si>
  <si>
    <t>Skupinový uzávěr pro tři plyny (O2, Air4bar, Vac) včetně integrovaného panelu klinického alarmu, instalace pod omítku, musí splňovat ČSN EN ISO 7396-1 ed.2</t>
  </si>
  <si>
    <t>REV01</t>
  </si>
  <si>
    <t>Montáže, revize, zkoušky</t>
  </si>
  <si>
    <t>REV010001</t>
  </si>
  <si>
    <t>Revize, zk. dle ČSN EN 7396-1 ed.2</t>
  </si>
  <si>
    <t>REV010002</t>
  </si>
  <si>
    <t>Uvedení do provozu, provozní zkoušky, zkušební provoz</t>
  </si>
  <si>
    <t>REV010003</t>
  </si>
  <si>
    <t>Zaškolení obsluhy</t>
  </si>
  <si>
    <t>REV010004</t>
  </si>
  <si>
    <t>Dokumentace skutečného stavu</t>
  </si>
  <si>
    <t>REV010005</t>
  </si>
  <si>
    <t>Doprava, doprava materiálu, ubytování</t>
  </si>
  <si>
    <t>PS 03 - Zdravotnická technologie</t>
  </si>
  <si>
    <t>Kombinace operačních svítidel</t>
  </si>
  <si>
    <t>Medicínský HD kamerový systém</t>
  </si>
  <si>
    <t>Stropní rameno na náhledový monitor</t>
  </si>
  <si>
    <t>Anesteziologický stropní stativ</t>
  </si>
  <si>
    <t xml:space="preserve">Chirurgicko-endoskopický stropní stativ_x000D_
</t>
  </si>
  <si>
    <t>Operační stůl standard</t>
  </si>
  <si>
    <t>Operační stůl se zvýšenou nosností</t>
  </si>
  <si>
    <t>Videomanagement</t>
  </si>
  <si>
    <t>Nahrávání, dokumentace, videokonference</t>
  </si>
  <si>
    <t>Monitory a obrazovky v rámci systému integrace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</si>
</sst>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dd\.mm\.yyyy"/>
    <numFmt numFmtId="166" formatCode="#,##0.0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10"/>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2" fillId="0" borderId="0" applyNumberFormat="0" applyFill="0" applyBorder="0" applyAlignment="0" applyProtection="0"/>
  </cellStyleXfs>
  <cellXfs count="24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7"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2" fillId="4"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Alignment="1">
      <alignment vertical="center"/>
    </xf>
    <xf numFmtId="166" fontId="20" fillId="0" borderId="0" xfId="0" applyNumberFormat="1" applyFont="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4" xfId="0" applyNumberFormat="1" applyFont="1" applyBorder="1" applyAlignment="1">
      <alignment vertical="center"/>
    </xf>
    <xf numFmtId="4" fontId="28" fillId="0" borderId="0" xfId="0" applyNumberFormat="1" applyFont="1" applyAlignment="1">
      <alignment vertical="center"/>
    </xf>
    <xf numFmtId="166" fontId="28" fillId="0" borderId="0" xfId="0" applyNumberFormat="1" applyFont="1" applyAlignment="1">
      <alignment vertical="center"/>
    </xf>
    <xf numFmtId="4" fontId="28" fillId="0" borderId="15" xfId="0" applyNumberFormat="1" applyFont="1" applyBorder="1" applyAlignment="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31" fillId="0" borderId="0" xfId="0" applyFont="1" applyAlignment="1">
      <alignment horizontal="left" vertical="center"/>
    </xf>
    <xf numFmtId="0" fontId="0" fillId="0" borderId="3" xfId="0" applyBorder="1" applyAlignment="1">
      <alignment vertical="center" wrapText="1"/>
    </xf>
    <xf numFmtId="0" fontId="17"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2" fillId="4" borderId="0" xfId="0" applyFont="1" applyFill="1" applyAlignment="1">
      <alignment horizontal="left" vertical="center"/>
    </xf>
    <xf numFmtId="0" fontId="22" fillId="4"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0" fillId="0" borderId="3" xfId="0"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0" xfId="0" applyFont="1" applyFill="1" applyAlignment="1">
      <alignment horizontal="center" vertical="center" wrapText="1"/>
    </xf>
    <xf numFmtId="4" fontId="24" fillId="0" borderId="0" xfId="0" applyNumberFormat="1" applyFont="1"/>
    <xf numFmtId="166" fontId="33" fillId="0" borderId="12" xfId="0" applyNumberFormat="1" applyFont="1" applyBorder="1"/>
    <xf numFmtId="4" fontId="34" fillId="0" borderId="0" xfId="0" applyNumberFormat="1" applyFont="1" applyAlignment="1">
      <alignment vertical="center"/>
    </xf>
    <xf numFmtId="0" fontId="7" fillId="0" borderId="3" xfId="0" applyFont="1" applyBorder="1"/>
    <xf numFmtId="0" fontId="7" fillId="0" borderId="0" xfId="0" applyFont="1" applyAlignment="1">
      <alignment horizontal="left"/>
    </xf>
    <xf numFmtId="0" fontId="6" fillId="0" borderId="0" xfId="0" applyFont="1" applyAlignment="1">
      <alignment horizontal="left"/>
    </xf>
    <xf numFmtId="0" fontId="7" fillId="0" borderId="0" xfId="0" applyFont="1" applyProtection="1">
      <protection locked="0"/>
    </xf>
    <xf numFmtId="4" fontId="6" fillId="0" borderId="0" xfId="0" applyNumberFormat="1" applyFont="1"/>
    <xf numFmtId="0" fontId="7" fillId="0" borderId="14" xfId="0" applyFont="1" applyBorder="1"/>
    <xf numFmtId="166" fontId="7" fillId="0" borderId="0" xfId="0" applyNumberFormat="1" applyFont="1"/>
    <xf numFmtId="0" fontId="7" fillId="0" borderId="15" xfId="0" applyFont="1" applyBorder="1"/>
    <xf numFmtId="0" fontId="7" fillId="0" borderId="0" xfId="0" applyFont="1" applyAlignment="1">
      <alignment horizontal="center"/>
    </xf>
    <xf numFmtId="4" fontId="7" fillId="0" borderId="0" xfId="0" applyNumberFormat="1" applyFont="1" applyAlignment="1">
      <alignment vertical="center"/>
    </xf>
    <xf numFmtId="0" fontId="22" fillId="0" borderId="22" xfId="0" applyFont="1" applyBorder="1" applyAlignment="1">
      <alignment horizontal="center" vertical="center"/>
    </xf>
    <xf numFmtId="49" fontId="22" fillId="0" borderId="22" xfId="0" applyNumberFormat="1" applyFont="1" applyBorder="1" applyAlignment="1">
      <alignment horizontal="left" vertical="center" wrapText="1"/>
    </xf>
    <xf numFmtId="0" fontId="22" fillId="0" borderId="22" xfId="0" applyFont="1" applyBorder="1" applyAlignment="1">
      <alignment horizontal="left" vertical="center" wrapText="1"/>
    </xf>
    <xf numFmtId="0" fontId="22" fillId="0" borderId="22" xfId="0" applyFont="1" applyBorder="1" applyAlignment="1">
      <alignment horizontal="center" vertical="center" wrapText="1"/>
    </xf>
    <xf numFmtId="166" fontId="22" fillId="0" borderId="22" xfId="0" applyNumberFormat="1" applyFont="1" applyBorder="1" applyAlignment="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lignment vertical="center"/>
    </xf>
    <xf numFmtId="0" fontId="0" fillId="0" borderId="22" xfId="0" applyBorder="1" applyAlignment="1">
      <alignment vertical="center"/>
    </xf>
    <xf numFmtId="0" fontId="23" fillId="2" borderId="14" xfId="0" applyFont="1" applyFill="1" applyBorder="1" applyAlignment="1" applyProtection="1">
      <alignment horizontal="left" vertical="center"/>
      <protection locked="0"/>
    </xf>
    <xf numFmtId="0" fontId="23" fillId="0" borderId="0" xfId="0" applyFont="1" applyAlignment="1">
      <alignment horizontal="center" vertical="center"/>
    </xf>
    <xf numFmtId="166" fontId="23" fillId="0" borderId="0" xfId="0" applyNumberFormat="1" applyFont="1" applyAlignment="1">
      <alignment vertical="center"/>
    </xf>
    <xf numFmtId="0" fontId="23" fillId="0" borderId="15" xfId="0" applyFont="1" applyBorder="1" applyAlignment="1">
      <alignment horizontal="left" vertical="center"/>
    </xf>
    <xf numFmtId="0" fontId="22" fillId="0" borderId="0" xfId="0" applyFont="1" applyAlignment="1">
      <alignment horizontal="left" vertical="center"/>
    </xf>
    <xf numFmtId="4" fontId="0" fillId="0" borderId="0" xfId="0" applyNumberFormat="1" applyAlignment="1">
      <alignment vertical="center"/>
    </xf>
    <xf numFmtId="0" fontId="35" fillId="0" borderId="0" xfId="0" applyFont="1" applyAlignment="1">
      <alignment horizontal="left" vertical="center"/>
    </xf>
    <xf numFmtId="0" fontId="36" fillId="0" borderId="0" xfId="0" applyFont="1" applyAlignment="1">
      <alignment horizontal="left" vertical="center" wrapText="1"/>
    </xf>
    <xf numFmtId="0" fontId="0" fillId="0" borderId="0" xfId="0" applyAlignment="1" applyProtection="1">
      <alignment vertical="center"/>
      <protection locked="0"/>
    </xf>
    <xf numFmtId="0" fontId="0" fillId="0" borderId="14" xfId="0" applyBorder="1" applyAlignment="1">
      <alignment vertical="center"/>
    </xf>
    <xf numFmtId="0" fontId="37" fillId="0" borderId="0" xfId="0" applyFont="1" applyAlignment="1">
      <alignment horizontal="left" vertical="center"/>
    </xf>
    <xf numFmtId="0" fontId="38" fillId="0" borderId="0" xfId="1" applyFont="1" applyAlignment="1" applyProtection="1">
      <alignment vertical="center" wrapText="1"/>
    </xf>
    <xf numFmtId="0" fontId="8" fillId="0" borderId="3"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pplyProtection="1">
      <alignment vertical="center"/>
      <protection locked="0"/>
    </xf>
    <xf numFmtId="0" fontId="8" fillId="0" borderId="14" xfId="0" applyFont="1" applyBorder="1" applyAlignment="1">
      <alignment vertical="center"/>
    </xf>
    <xf numFmtId="0" fontId="8" fillId="0" borderId="15" xfId="0" applyFont="1"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6"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6"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39" fillId="0" borderId="0" xfId="0" applyFont="1" applyAlignment="1">
      <alignment vertical="center" wrapText="1"/>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11" fillId="0" borderId="3" xfId="0" applyFont="1" applyBorder="1" applyAlignment="1">
      <alignment vertical="center"/>
    </xf>
    <xf numFmtId="0" fontId="11" fillId="0" borderId="20" xfId="0" applyFont="1" applyBorder="1" applyAlignment="1">
      <alignment horizontal="left" vertical="center"/>
    </xf>
    <xf numFmtId="0" fontId="11" fillId="0" borderId="20" xfId="0" applyFont="1" applyBorder="1" applyAlignment="1">
      <alignment vertical="center"/>
    </xf>
    <xf numFmtId="4" fontId="11" fillId="0" borderId="20" xfId="0" applyNumberFormat="1" applyFont="1" applyBorder="1" applyAlignment="1">
      <alignment vertical="center"/>
    </xf>
    <xf numFmtId="0" fontId="11" fillId="0" borderId="0" xfId="0" applyFont="1" applyAlignment="1">
      <alignment horizontal="left"/>
    </xf>
    <xf numFmtId="4" fontId="11" fillId="0" borderId="0" xfId="0" applyNumberFormat="1" applyFont="1"/>
    <xf numFmtId="0" fontId="40" fillId="0" borderId="22" xfId="0" applyFont="1" applyBorder="1" applyAlignment="1">
      <alignment horizontal="center" vertical="center"/>
    </xf>
    <xf numFmtId="49" fontId="40" fillId="0" borderId="22" xfId="0" applyNumberFormat="1" applyFont="1" applyBorder="1" applyAlignment="1">
      <alignment horizontal="left" vertical="center" wrapText="1"/>
    </xf>
    <xf numFmtId="0" fontId="40" fillId="0" borderId="22" xfId="0" applyFont="1" applyBorder="1" applyAlignment="1">
      <alignment horizontal="left" vertical="center" wrapText="1"/>
    </xf>
    <xf numFmtId="0" fontId="40" fillId="0" borderId="22" xfId="0" applyFont="1" applyBorder="1" applyAlignment="1">
      <alignment horizontal="center" vertical="center" wrapText="1"/>
    </xf>
    <xf numFmtId="166" fontId="40" fillId="0" borderId="22" xfId="0" applyNumberFormat="1" applyFont="1" applyBorder="1" applyAlignment="1">
      <alignment vertical="center"/>
    </xf>
    <xf numFmtId="4" fontId="40" fillId="2" borderId="22" xfId="0" applyNumberFormat="1" applyFont="1" applyFill="1" applyBorder="1" applyAlignment="1" applyProtection="1">
      <alignment vertical="center"/>
      <protection locked="0"/>
    </xf>
    <xf numFmtId="4" fontId="40" fillId="0" borderId="22" xfId="0" applyNumberFormat="1" applyFont="1" applyBorder="1" applyAlignment="1">
      <alignment vertical="center"/>
    </xf>
    <xf numFmtId="0" fontId="41" fillId="0" borderId="22" xfId="0" applyFont="1" applyBorder="1" applyAlignment="1">
      <alignment vertical="center"/>
    </xf>
    <xf numFmtId="0" fontId="41" fillId="0" borderId="3" xfId="0" applyFont="1" applyBorder="1" applyAlignment="1">
      <alignment vertical="center"/>
    </xf>
    <xf numFmtId="0" fontId="40" fillId="2" borderId="14" xfId="0" applyFont="1" applyFill="1" applyBorder="1" applyAlignment="1" applyProtection="1">
      <alignment horizontal="left" vertical="center"/>
      <protection locked="0"/>
    </xf>
    <xf numFmtId="0" fontId="40" fillId="0" borderId="0" xfId="0" applyFont="1" applyAlignment="1">
      <alignment horizontal="center"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lignment horizontal="center" vertical="center"/>
    </xf>
    <xf numFmtId="166" fontId="23" fillId="0" borderId="20" xfId="0" applyNumberFormat="1" applyFont="1" applyBorder="1" applyAlignment="1">
      <alignment vertical="center"/>
    </xf>
    <xf numFmtId="0" fontId="23" fillId="0" borderId="21" xfId="0" applyFont="1" applyBorder="1" applyAlignment="1">
      <alignment horizontal="left" vertical="center"/>
    </xf>
    <xf numFmtId="4" fontId="27" fillId="0" borderId="0" xfId="0" applyNumberFormat="1" applyFont="1" applyAlignment="1">
      <alignment vertical="center"/>
    </xf>
    <xf numFmtId="0" fontId="27" fillId="0" borderId="0" xfId="0" applyFont="1" applyAlignment="1">
      <alignment vertical="center"/>
    </xf>
    <xf numFmtId="4" fontId="27" fillId="0" borderId="0" xfId="0" applyNumberFormat="1" applyFont="1" applyAlignment="1">
      <alignment horizontal="right" vertical="center"/>
    </xf>
    <xf numFmtId="4" fontId="11" fillId="0" borderId="0" xfId="0" applyNumberFormat="1" applyFont="1" applyAlignment="1">
      <alignment vertical="center"/>
    </xf>
    <xf numFmtId="0" fontId="11" fillId="0" borderId="0" xfId="0" applyFont="1" applyAlignment="1">
      <alignment vertical="center"/>
    </xf>
    <xf numFmtId="4" fontId="24" fillId="0" borderId="0" xfId="0" applyNumberFormat="1" applyFont="1" applyAlignment="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Alignment="1">
      <alignment horizontal="lef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7" xfId="0" applyNumberFormat="1" applyFont="1"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4" fillId="3" borderId="7" xfId="0" applyFont="1" applyFill="1" applyBorder="1" applyAlignment="1">
      <alignment horizontal="left" vertical="center"/>
    </xf>
    <xf numFmtId="0" fontId="0" fillId="0" borderId="0" xfId="0"/>
    <xf numFmtId="0" fontId="22" fillId="4" borderId="7" xfId="0" applyFont="1" applyFill="1" applyBorder="1" applyAlignment="1">
      <alignment horizontal="right" vertical="center"/>
    </xf>
    <xf numFmtId="0" fontId="22" fillId="4" borderId="7" xfId="0" applyFont="1" applyFill="1" applyBorder="1" applyAlignment="1">
      <alignment horizontal="lef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6" fillId="0" borderId="0" xfId="0" applyFont="1" applyAlignment="1">
      <alignment horizontal="left" vertical="center" wrapText="1"/>
    </xf>
    <xf numFmtId="0" fontId="30" fillId="0" borderId="0" xfId="0" applyFont="1" applyAlignment="1">
      <alignment horizontal="left" vertical="center" wrapText="1"/>
    </xf>
    <xf numFmtId="4" fontId="24" fillId="0" borderId="0" xfId="0" applyNumberFormat="1" applyFont="1" applyAlignment="1">
      <alignment horizontal="righ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0" fontId="22" fillId="4" borderId="7" xfId="0" applyFont="1" applyFill="1" applyBorder="1" applyAlignment="1">
      <alignment horizontal="center" vertical="center"/>
    </xf>
    <xf numFmtId="0" fontId="22" fillId="4" borderId="8" xfId="0" applyFont="1" applyFill="1" applyBorder="1" applyAlignment="1">
      <alignment horizontal="left" vertical="center"/>
    </xf>
    <xf numFmtId="0" fontId="22" fillId="4" borderId="6"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podminky.urs.cz/item/CS_URS_2023_01/013254000" TargetMode="External"/><Relationship Id="rId3" Type="http://schemas.openxmlformats.org/officeDocument/2006/relationships/hyperlink" Target="https://podminky.urs.cz/item/CS_URS_2023_01/045303000" TargetMode="External"/><Relationship Id="rId7" Type="http://schemas.openxmlformats.org/officeDocument/2006/relationships/hyperlink" Target="https://podminky.urs.cz/item/CS_URS_2023_01/034503000" TargetMode="External"/><Relationship Id="rId2" Type="http://schemas.openxmlformats.org/officeDocument/2006/relationships/hyperlink" Target="https://podminky.urs.cz/item/CS_URS_2023_01/039002000" TargetMode="External"/><Relationship Id="rId1" Type="http://schemas.openxmlformats.org/officeDocument/2006/relationships/hyperlink" Target="https://podminky.urs.cz/item/CS_URS_2023_01/030001000" TargetMode="External"/><Relationship Id="rId6" Type="http://schemas.openxmlformats.org/officeDocument/2006/relationships/hyperlink" Target="https://podminky.urs.cz/item/CS_URS_2023_01/071002000" TargetMode="External"/><Relationship Id="rId5" Type="http://schemas.openxmlformats.org/officeDocument/2006/relationships/hyperlink" Target="https://podminky.urs.cz/item/CS_URS_2023_01/043002000" TargetMode="External"/><Relationship Id="rId4" Type="http://schemas.openxmlformats.org/officeDocument/2006/relationships/hyperlink" Target="https://podminky.urs.cz/item/CS_URS_2023_01/044002000" TargetMode="External"/><Relationship Id="rId9"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3" Type="http://schemas.openxmlformats.org/officeDocument/2006/relationships/hyperlink" Target="https://podminky.urs.cz/item/CS_URS_2023_01/HZS1292" TargetMode="External"/><Relationship Id="rId18" Type="http://schemas.openxmlformats.org/officeDocument/2006/relationships/hyperlink" Target="https://podminky.urs.cz/item/CS_URS_2023_01/965046111" TargetMode="External"/><Relationship Id="rId26" Type="http://schemas.openxmlformats.org/officeDocument/2006/relationships/hyperlink" Target="https://podminky.urs.cz/item/CS_URS_2023_01/767582800" TargetMode="External"/><Relationship Id="rId39" Type="http://schemas.openxmlformats.org/officeDocument/2006/relationships/hyperlink" Target="https://podminky.urs.cz/item/CS_URS_2023_01/763164541" TargetMode="External"/><Relationship Id="rId3" Type="http://schemas.openxmlformats.org/officeDocument/2006/relationships/hyperlink" Target="https://podminky.urs.cz/item/CS_URS_2023_01/612325221" TargetMode="External"/><Relationship Id="rId21" Type="http://schemas.openxmlformats.org/officeDocument/2006/relationships/hyperlink" Target="https://podminky.urs.cz/item/CS_URS_2023_01/767132811" TargetMode="External"/><Relationship Id="rId34" Type="http://schemas.openxmlformats.org/officeDocument/2006/relationships/hyperlink" Target="https://podminky.urs.cz/item/CS_URS_2023_01/997013501" TargetMode="External"/><Relationship Id="rId42" Type="http://schemas.openxmlformats.org/officeDocument/2006/relationships/hyperlink" Target="https://podminky.urs.cz/item/CS_URS_2023_01/766811151" TargetMode="External"/><Relationship Id="rId47" Type="http://schemas.openxmlformats.org/officeDocument/2006/relationships/hyperlink" Target="https://podminky.urs.cz/item/CS_URS_2023_01/776141122" TargetMode="External"/><Relationship Id="rId50" Type="http://schemas.openxmlformats.org/officeDocument/2006/relationships/hyperlink" Target="https://podminky.urs.cz/item/CS_URS_2023_01/776223112" TargetMode="External"/><Relationship Id="rId7" Type="http://schemas.openxmlformats.org/officeDocument/2006/relationships/hyperlink" Target="https://podminky.urs.cz/item/CS_URS_2023_01/619996127" TargetMode="External"/><Relationship Id="rId12" Type="http://schemas.openxmlformats.org/officeDocument/2006/relationships/hyperlink" Target="https://podminky.urs.cz/item/CS_URS_2023_01/952902021" TargetMode="External"/><Relationship Id="rId17" Type="http://schemas.openxmlformats.org/officeDocument/2006/relationships/hyperlink" Target="https://podminky.urs.cz/item/CS_URS_2023_01/965081513" TargetMode="External"/><Relationship Id="rId25" Type="http://schemas.openxmlformats.org/officeDocument/2006/relationships/hyperlink" Target="https://podminky.urs.cz/item/CS_URS_2023_01/767581801" TargetMode="External"/><Relationship Id="rId33" Type="http://schemas.openxmlformats.org/officeDocument/2006/relationships/hyperlink" Target="https://podminky.urs.cz/item/CS_URS_2023_01/997013219" TargetMode="External"/><Relationship Id="rId38" Type="http://schemas.openxmlformats.org/officeDocument/2006/relationships/hyperlink" Target="https://podminky.urs.cz/item/CS_URS_2023_01/763431011" TargetMode="External"/><Relationship Id="rId46" Type="http://schemas.openxmlformats.org/officeDocument/2006/relationships/hyperlink" Target="https://podminky.urs.cz/item/CS_URS_2023_01/776121111" TargetMode="External"/><Relationship Id="rId2" Type="http://schemas.openxmlformats.org/officeDocument/2006/relationships/hyperlink" Target="https://podminky.urs.cz/item/CS_URS_2023_01/612325211" TargetMode="External"/><Relationship Id="rId16" Type="http://schemas.openxmlformats.org/officeDocument/2006/relationships/hyperlink" Target="https://podminky.urs.cz/item/CS_URS_2023_01/767632811" TargetMode="External"/><Relationship Id="rId20" Type="http://schemas.openxmlformats.org/officeDocument/2006/relationships/hyperlink" Target="https://podminky.urs.cz/item/CS_URS_2023_01/968072455" TargetMode="External"/><Relationship Id="rId29" Type="http://schemas.openxmlformats.org/officeDocument/2006/relationships/hyperlink" Target="https://podminky.urs.cz/item/CS_URS_2023_01/751333811" TargetMode="External"/><Relationship Id="rId41" Type="http://schemas.openxmlformats.org/officeDocument/2006/relationships/hyperlink" Target="https://podminky.urs.cz/item/CS_URS_2023_01/766811115" TargetMode="External"/><Relationship Id="rId1" Type="http://schemas.openxmlformats.org/officeDocument/2006/relationships/hyperlink" Target="https://podminky.urs.cz/item/CS_URS_2023_01/612325201" TargetMode="External"/><Relationship Id="rId6" Type="http://schemas.openxmlformats.org/officeDocument/2006/relationships/hyperlink" Target="https://podminky.urs.cz/item/CS_URS_2023_01/619996117" TargetMode="External"/><Relationship Id="rId11" Type="http://schemas.openxmlformats.org/officeDocument/2006/relationships/hyperlink" Target="https://podminky.urs.cz/item/CS_URS_2023_01/952901111" TargetMode="External"/><Relationship Id="rId24" Type="http://schemas.openxmlformats.org/officeDocument/2006/relationships/hyperlink" Target="https://podminky.urs.cz/item/CS_URS_2023_01/767996701" TargetMode="External"/><Relationship Id="rId32" Type="http://schemas.openxmlformats.org/officeDocument/2006/relationships/hyperlink" Target="https://podminky.urs.cz/item/CS_URS_2023_01/997013213" TargetMode="External"/><Relationship Id="rId37" Type="http://schemas.openxmlformats.org/officeDocument/2006/relationships/hyperlink" Target="https://podminky.urs.cz/item/CS_URS_2023_01/998018002" TargetMode="External"/><Relationship Id="rId40" Type="http://schemas.openxmlformats.org/officeDocument/2006/relationships/hyperlink" Target="https://podminky.urs.cz/item/CS_URS_2023_01/998763302" TargetMode="External"/><Relationship Id="rId45" Type="http://schemas.openxmlformats.org/officeDocument/2006/relationships/hyperlink" Target="https://podminky.urs.cz/item/CS_URS_2023_01/776111411" TargetMode="External"/><Relationship Id="rId53" Type="http://schemas.openxmlformats.org/officeDocument/2006/relationships/drawing" Target="../drawings/drawing3.xml"/><Relationship Id="rId5" Type="http://schemas.openxmlformats.org/officeDocument/2006/relationships/hyperlink" Target="https://podminky.urs.cz/item/CS_URS_2023_01/619991001" TargetMode="External"/><Relationship Id="rId15" Type="http://schemas.openxmlformats.org/officeDocument/2006/relationships/hyperlink" Target="https://podminky.urs.cz/item/CS_URS_2023_01/767641812" TargetMode="External"/><Relationship Id="rId23" Type="http://schemas.openxmlformats.org/officeDocument/2006/relationships/hyperlink" Target="https://podminky.urs.cz/item/CS_URS_2023_01/767810811" TargetMode="External"/><Relationship Id="rId28" Type="http://schemas.openxmlformats.org/officeDocument/2006/relationships/hyperlink" Target="https://podminky.urs.cz/item/CS_URS_2023_01/767584811" TargetMode="External"/><Relationship Id="rId36" Type="http://schemas.openxmlformats.org/officeDocument/2006/relationships/hyperlink" Target="https://podminky.urs.cz/item/CS_URS_2023_01/997013631" TargetMode="External"/><Relationship Id="rId49" Type="http://schemas.openxmlformats.org/officeDocument/2006/relationships/hyperlink" Target="https://podminky.urs.cz/item/CS_URS_2023_01/776421111" TargetMode="External"/><Relationship Id="rId10" Type="http://schemas.openxmlformats.org/officeDocument/2006/relationships/hyperlink" Target="https://podminky.urs.cz/item/CS_URS_2023_01/949101111" TargetMode="External"/><Relationship Id="rId19" Type="http://schemas.openxmlformats.org/officeDocument/2006/relationships/hyperlink" Target="https://podminky.urs.cz/item/CS_URS_2023_01/776501811" TargetMode="External"/><Relationship Id="rId31" Type="http://schemas.openxmlformats.org/officeDocument/2006/relationships/hyperlink" Target="https://podminky.urs.cz/item/CS_URS_2023_01/977151113" TargetMode="External"/><Relationship Id="rId44" Type="http://schemas.openxmlformats.org/officeDocument/2006/relationships/hyperlink" Target="https://podminky.urs.cz/item/CS_URS_2023_01/776111311" TargetMode="External"/><Relationship Id="rId52" Type="http://schemas.openxmlformats.org/officeDocument/2006/relationships/hyperlink" Target="https://podminky.urs.cz/item/CS_URS_2023_01/998776102" TargetMode="External"/><Relationship Id="rId4" Type="http://schemas.openxmlformats.org/officeDocument/2006/relationships/hyperlink" Target="https://podminky.urs.cz/item/CS_URS_2023_01/619991021" TargetMode="External"/><Relationship Id="rId9" Type="http://schemas.openxmlformats.org/officeDocument/2006/relationships/hyperlink" Target="https://podminky.urs.cz/item/CS_URS_2023_01/633811111" TargetMode="External"/><Relationship Id="rId14" Type="http://schemas.openxmlformats.org/officeDocument/2006/relationships/hyperlink" Target="https://podminky.urs.cz/item/CS_URS_2023_01/767641811" TargetMode="External"/><Relationship Id="rId22" Type="http://schemas.openxmlformats.org/officeDocument/2006/relationships/hyperlink" Target="https://podminky.urs.cz/item/CS_URS_2023_01/766812820" TargetMode="External"/><Relationship Id="rId27" Type="http://schemas.openxmlformats.org/officeDocument/2006/relationships/hyperlink" Target="https://podminky.urs.cz/item/CS_URS_2023_01/767584801" TargetMode="External"/><Relationship Id="rId30" Type="http://schemas.openxmlformats.org/officeDocument/2006/relationships/hyperlink" Target="https://podminky.urs.cz/item/CS_URS_2023_01/742330811" TargetMode="External"/><Relationship Id="rId35" Type="http://schemas.openxmlformats.org/officeDocument/2006/relationships/hyperlink" Target="https://podminky.urs.cz/item/CS_URS_2023_01/997013509" TargetMode="External"/><Relationship Id="rId43" Type="http://schemas.openxmlformats.org/officeDocument/2006/relationships/hyperlink" Target="https://podminky.urs.cz/item/CS_URS_2023_01/776111115" TargetMode="External"/><Relationship Id="rId48" Type="http://schemas.openxmlformats.org/officeDocument/2006/relationships/hyperlink" Target="https://podminky.urs.cz/item/CS_URS_2023_01/776221121" TargetMode="External"/><Relationship Id="rId8" Type="http://schemas.openxmlformats.org/officeDocument/2006/relationships/hyperlink" Target="https://podminky.urs.cz/item/CS_URS_2023_01/619996145" TargetMode="External"/><Relationship Id="rId51" Type="http://schemas.openxmlformats.org/officeDocument/2006/relationships/hyperlink" Target="https://podminky.urs.cz/item/CS_URS_2023_01/777911111"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12"/>
  <sheetViews>
    <sheetView showGridLines="0" workbookViewId="0"/>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5" t="s">
        <v>0</v>
      </c>
      <c r="AZ1" s="15" t="s">
        <v>1</v>
      </c>
      <c r="BA1" s="15" t="s">
        <v>2</v>
      </c>
      <c r="BB1" s="15" t="s">
        <v>3</v>
      </c>
      <c r="BT1" s="15" t="s">
        <v>4</v>
      </c>
      <c r="BU1" s="15" t="s">
        <v>4</v>
      </c>
      <c r="BV1" s="15" t="s">
        <v>5</v>
      </c>
    </row>
    <row r="2" spans="1:74" ht="36.950000000000003" customHeight="1">
      <c r="AR2" s="211"/>
      <c r="AS2" s="211"/>
      <c r="AT2" s="211"/>
      <c r="AU2" s="211"/>
      <c r="AV2" s="211"/>
      <c r="AW2" s="211"/>
      <c r="AX2" s="211"/>
      <c r="AY2" s="211"/>
      <c r="AZ2" s="211"/>
      <c r="BA2" s="211"/>
      <c r="BB2" s="211"/>
      <c r="BC2" s="211"/>
      <c r="BD2" s="211"/>
      <c r="BE2" s="211"/>
      <c r="BS2" s="16" t="s">
        <v>6</v>
      </c>
      <c r="BT2" s="16" t="s">
        <v>7</v>
      </c>
    </row>
    <row r="3" spans="1:74"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4.95" customHeight="1">
      <c r="B4" s="19"/>
      <c r="D4" s="20" t="s">
        <v>9</v>
      </c>
      <c r="AR4" s="19"/>
      <c r="AS4" s="21" t="s">
        <v>10</v>
      </c>
      <c r="BE4" s="22" t="s">
        <v>11</v>
      </c>
      <c r="BS4" s="16" t="s">
        <v>12</v>
      </c>
    </row>
    <row r="5" spans="1:74" ht="12" customHeight="1">
      <c r="B5" s="19"/>
      <c r="D5" s="23" t="s">
        <v>13</v>
      </c>
      <c r="K5" s="223" t="s">
        <v>14</v>
      </c>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R5" s="19"/>
      <c r="BE5" s="220" t="s">
        <v>15</v>
      </c>
      <c r="BS5" s="16" t="s">
        <v>6</v>
      </c>
    </row>
    <row r="6" spans="1:74" ht="36.950000000000003" customHeight="1">
      <c r="B6" s="19"/>
      <c r="D6" s="25" t="s">
        <v>16</v>
      </c>
      <c r="K6" s="224" t="s">
        <v>17</v>
      </c>
      <c r="L6" s="211"/>
      <c r="M6" s="211"/>
      <c r="N6" s="211"/>
      <c r="O6" s="211"/>
      <c r="P6" s="211"/>
      <c r="Q6" s="211"/>
      <c r="R6" s="211"/>
      <c r="S6" s="211"/>
      <c r="T6" s="211"/>
      <c r="U6" s="211"/>
      <c r="V6" s="211"/>
      <c r="W6" s="211"/>
      <c r="X6" s="211"/>
      <c r="Y6" s="211"/>
      <c r="Z6" s="211"/>
      <c r="AA6" s="211"/>
      <c r="AB6" s="211"/>
      <c r="AC6" s="211"/>
      <c r="AD6" s="211"/>
      <c r="AE6" s="211"/>
      <c r="AF6" s="211"/>
      <c r="AG6" s="211"/>
      <c r="AH6" s="211"/>
      <c r="AI6" s="211"/>
      <c r="AJ6" s="211"/>
      <c r="AK6" s="211"/>
      <c r="AL6" s="211"/>
      <c r="AM6" s="211"/>
      <c r="AN6" s="211"/>
      <c r="AO6" s="211"/>
      <c r="AR6" s="19"/>
      <c r="BE6" s="221"/>
      <c r="BS6" s="16" t="s">
        <v>6</v>
      </c>
    </row>
    <row r="7" spans="1:74" ht="12" customHeight="1">
      <c r="B7" s="19"/>
      <c r="D7" s="26" t="s">
        <v>18</v>
      </c>
      <c r="K7" s="24" t="s">
        <v>1</v>
      </c>
      <c r="AK7" s="26" t="s">
        <v>19</v>
      </c>
      <c r="AN7" s="24" t="s">
        <v>1</v>
      </c>
      <c r="AR7" s="19"/>
      <c r="BE7" s="221"/>
      <c r="BS7" s="16" t="s">
        <v>6</v>
      </c>
    </row>
    <row r="8" spans="1:74" ht="12" customHeight="1">
      <c r="B8" s="19"/>
      <c r="D8" s="26" t="s">
        <v>20</v>
      </c>
      <c r="K8" s="24" t="s">
        <v>21</v>
      </c>
      <c r="AK8" s="26" t="s">
        <v>22</v>
      </c>
      <c r="AN8" s="27" t="s">
        <v>23</v>
      </c>
      <c r="AR8" s="19"/>
      <c r="BE8" s="221"/>
      <c r="BS8" s="16" t="s">
        <v>6</v>
      </c>
    </row>
    <row r="9" spans="1:74" ht="14.45" customHeight="1">
      <c r="B9" s="19"/>
      <c r="AR9" s="19"/>
      <c r="BE9" s="221"/>
      <c r="BS9" s="16" t="s">
        <v>6</v>
      </c>
    </row>
    <row r="10" spans="1:74" ht="12" customHeight="1">
      <c r="B10" s="19"/>
      <c r="D10" s="26" t="s">
        <v>24</v>
      </c>
      <c r="AK10" s="26" t="s">
        <v>25</v>
      </c>
      <c r="AN10" s="24" t="s">
        <v>1</v>
      </c>
      <c r="AR10" s="19"/>
      <c r="BE10" s="221"/>
      <c r="BS10" s="16" t="s">
        <v>6</v>
      </c>
    </row>
    <row r="11" spans="1:74" ht="18.399999999999999" customHeight="1">
      <c r="B11" s="19"/>
      <c r="E11" s="24" t="s">
        <v>21</v>
      </c>
      <c r="AK11" s="26" t="s">
        <v>26</v>
      </c>
      <c r="AN11" s="24" t="s">
        <v>1</v>
      </c>
      <c r="AR11" s="19"/>
      <c r="BE11" s="221"/>
      <c r="BS11" s="16" t="s">
        <v>6</v>
      </c>
    </row>
    <row r="12" spans="1:74" ht="6.95" customHeight="1">
      <c r="B12" s="19"/>
      <c r="AR12" s="19"/>
      <c r="BE12" s="221"/>
      <c r="BS12" s="16" t="s">
        <v>6</v>
      </c>
    </row>
    <row r="13" spans="1:74" ht="12" customHeight="1">
      <c r="B13" s="19"/>
      <c r="D13" s="26" t="s">
        <v>27</v>
      </c>
      <c r="AK13" s="26" t="s">
        <v>25</v>
      </c>
      <c r="AN13" s="28" t="s">
        <v>28</v>
      </c>
      <c r="AR13" s="19"/>
      <c r="BE13" s="221"/>
      <c r="BS13" s="16" t="s">
        <v>6</v>
      </c>
    </row>
    <row r="14" spans="1:74" ht="12.75">
      <c r="B14" s="19"/>
      <c r="E14" s="225" t="s">
        <v>28</v>
      </c>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6" t="s">
        <v>26</v>
      </c>
      <c r="AN14" s="28" t="s">
        <v>28</v>
      </c>
      <c r="AR14" s="19"/>
      <c r="BE14" s="221"/>
      <c r="BS14" s="16" t="s">
        <v>6</v>
      </c>
    </row>
    <row r="15" spans="1:74" ht="6.95" customHeight="1">
      <c r="B15" s="19"/>
      <c r="AR15" s="19"/>
      <c r="BE15" s="221"/>
      <c r="BS15" s="16" t="s">
        <v>4</v>
      </c>
    </row>
    <row r="16" spans="1:74" ht="12" customHeight="1">
      <c r="B16" s="19"/>
      <c r="D16" s="26" t="s">
        <v>29</v>
      </c>
      <c r="AK16" s="26" t="s">
        <v>25</v>
      </c>
      <c r="AN16" s="24" t="s">
        <v>1</v>
      </c>
      <c r="AR16" s="19"/>
      <c r="BE16" s="221"/>
      <c r="BS16" s="16" t="s">
        <v>30</v>
      </c>
    </row>
    <row r="17" spans="2:71" ht="18.399999999999999" customHeight="1">
      <c r="B17" s="19"/>
      <c r="E17" s="24" t="s">
        <v>21</v>
      </c>
      <c r="AK17" s="26" t="s">
        <v>26</v>
      </c>
      <c r="AN17" s="24" t="s">
        <v>1</v>
      </c>
      <c r="AR17" s="19"/>
      <c r="BE17" s="221"/>
      <c r="BS17" s="16" t="s">
        <v>4</v>
      </c>
    </row>
    <row r="18" spans="2:71" ht="6.95" customHeight="1">
      <c r="B18" s="19"/>
      <c r="AR18" s="19"/>
      <c r="BE18" s="221"/>
      <c r="BS18" s="16" t="s">
        <v>6</v>
      </c>
    </row>
    <row r="19" spans="2:71" ht="12" customHeight="1">
      <c r="B19" s="19"/>
      <c r="D19" s="26" t="s">
        <v>31</v>
      </c>
      <c r="AK19" s="26" t="s">
        <v>25</v>
      </c>
      <c r="AN19" s="24" t="s">
        <v>1</v>
      </c>
      <c r="AR19" s="19"/>
      <c r="BE19" s="221"/>
      <c r="BS19" s="16" t="s">
        <v>6</v>
      </c>
    </row>
    <row r="20" spans="2:71" ht="18.399999999999999" customHeight="1">
      <c r="B20" s="19"/>
      <c r="E20" s="24" t="s">
        <v>21</v>
      </c>
      <c r="AK20" s="26" t="s">
        <v>26</v>
      </c>
      <c r="AN20" s="24" t="s">
        <v>1</v>
      </c>
      <c r="AR20" s="19"/>
      <c r="BE20" s="221"/>
      <c r="BS20" s="16" t="s">
        <v>30</v>
      </c>
    </row>
    <row r="21" spans="2:71" ht="6.95" customHeight="1">
      <c r="B21" s="19"/>
      <c r="AR21" s="19"/>
      <c r="BE21" s="221"/>
    </row>
    <row r="22" spans="2:71" ht="12" customHeight="1">
      <c r="B22" s="19"/>
      <c r="D22" s="26" t="s">
        <v>32</v>
      </c>
      <c r="AR22" s="19"/>
      <c r="BE22" s="221"/>
    </row>
    <row r="23" spans="2:71" ht="16.5" customHeight="1">
      <c r="B23" s="19"/>
      <c r="E23" s="227" t="s">
        <v>1</v>
      </c>
      <c r="F23" s="227"/>
      <c r="G23" s="227"/>
      <c r="H23" s="227"/>
      <c r="I23" s="227"/>
      <c r="J23" s="227"/>
      <c r="K23" s="227"/>
      <c r="L23" s="227"/>
      <c r="M23" s="227"/>
      <c r="N23" s="227"/>
      <c r="O23" s="227"/>
      <c r="P23" s="227"/>
      <c r="Q23" s="227"/>
      <c r="R23" s="227"/>
      <c r="S23" s="227"/>
      <c r="T23" s="227"/>
      <c r="U23" s="227"/>
      <c r="V23" s="227"/>
      <c r="W23" s="227"/>
      <c r="X23" s="227"/>
      <c r="Y23" s="227"/>
      <c r="Z23" s="227"/>
      <c r="AA23" s="227"/>
      <c r="AB23" s="227"/>
      <c r="AC23" s="227"/>
      <c r="AD23" s="227"/>
      <c r="AE23" s="227"/>
      <c r="AF23" s="227"/>
      <c r="AG23" s="227"/>
      <c r="AH23" s="227"/>
      <c r="AI23" s="227"/>
      <c r="AJ23" s="227"/>
      <c r="AK23" s="227"/>
      <c r="AL23" s="227"/>
      <c r="AM23" s="227"/>
      <c r="AN23" s="227"/>
      <c r="AR23" s="19"/>
      <c r="BE23" s="221"/>
    </row>
    <row r="24" spans="2:71" ht="6.95" customHeight="1">
      <c r="B24" s="19"/>
      <c r="AR24" s="19"/>
      <c r="BE24" s="221"/>
    </row>
    <row r="25" spans="2:71" ht="6.95" customHeight="1">
      <c r="B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19"/>
      <c r="BE25" s="221"/>
    </row>
    <row r="26" spans="2:71" s="1" customFormat="1" ht="25.9" customHeight="1">
      <c r="B26" s="31"/>
      <c r="D26" s="32" t="s">
        <v>33</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228">
        <f>ROUND(AG94,2)</f>
        <v>0</v>
      </c>
      <c r="AL26" s="229"/>
      <c r="AM26" s="229"/>
      <c r="AN26" s="229"/>
      <c r="AO26" s="229"/>
      <c r="AR26" s="31"/>
      <c r="BE26" s="221"/>
    </row>
    <row r="27" spans="2:71" s="1" customFormat="1" ht="6.95" customHeight="1">
      <c r="B27" s="31"/>
      <c r="AR27" s="31"/>
      <c r="BE27" s="221"/>
    </row>
    <row r="28" spans="2:71" s="1" customFormat="1" ht="12.75">
      <c r="B28" s="31"/>
      <c r="L28" s="230" t="s">
        <v>34</v>
      </c>
      <c r="M28" s="230"/>
      <c r="N28" s="230"/>
      <c r="O28" s="230"/>
      <c r="P28" s="230"/>
      <c r="W28" s="230" t="s">
        <v>35</v>
      </c>
      <c r="X28" s="230"/>
      <c r="Y28" s="230"/>
      <c r="Z28" s="230"/>
      <c r="AA28" s="230"/>
      <c r="AB28" s="230"/>
      <c r="AC28" s="230"/>
      <c r="AD28" s="230"/>
      <c r="AE28" s="230"/>
      <c r="AK28" s="230" t="s">
        <v>36</v>
      </c>
      <c r="AL28" s="230"/>
      <c r="AM28" s="230"/>
      <c r="AN28" s="230"/>
      <c r="AO28" s="230"/>
      <c r="AR28" s="31"/>
      <c r="BE28" s="221"/>
    </row>
    <row r="29" spans="2:71" s="2" customFormat="1" ht="14.45" customHeight="1">
      <c r="B29" s="35"/>
      <c r="D29" s="26" t="s">
        <v>37</v>
      </c>
      <c r="F29" s="26" t="s">
        <v>38</v>
      </c>
      <c r="L29" s="206">
        <v>0.21</v>
      </c>
      <c r="M29" s="205"/>
      <c r="N29" s="205"/>
      <c r="O29" s="205"/>
      <c r="P29" s="205"/>
      <c r="W29" s="204">
        <f>ROUND(AZ94, 2)</f>
        <v>0</v>
      </c>
      <c r="X29" s="205"/>
      <c r="Y29" s="205"/>
      <c r="Z29" s="205"/>
      <c r="AA29" s="205"/>
      <c r="AB29" s="205"/>
      <c r="AC29" s="205"/>
      <c r="AD29" s="205"/>
      <c r="AE29" s="205"/>
      <c r="AK29" s="204">
        <f>ROUND(AV94, 2)</f>
        <v>0</v>
      </c>
      <c r="AL29" s="205"/>
      <c r="AM29" s="205"/>
      <c r="AN29" s="205"/>
      <c r="AO29" s="205"/>
      <c r="AR29" s="35"/>
      <c r="BE29" s="222"/>
    </row>
    <row r="30" spans="2:71" s="2" customFormat="1" ht="14.45" customHeight="1">
      <c r="B30" s="35"/>
      <c r="F30" s="26" t="s">
        <v>39</v>
      </c>
      <c r="L30" s="206">
        <v>0.15</v>
      </c>
      <c r="M30" s="205"/>
      <c r="N30" s="205"/>
      <c r="O30" s="205"/>
      <c r="P30" s="205"/>
      <c r="W30" s="204">
        <f>ROUND(BA94, 2)</f>
        <v>0</v>
      </c>
      <c r="X30" s="205"/>
      <c r="Y30" s="205"/>
      <c r="Z30" s="205"/>
      <c r="AA30" s="205"/>
      <c r="AB30" s="205"/>
      <c r="AC30" s="205"/>
      <c r="AD30" s="205"/>
      <c r="AE30" s="205"/>
      <c r="AK30" s="204">
        <f>ROUND(AW94, 2)</f>
        <v>0</v>
      </c>
      <c r="AL30" s="205"/>
      <c r="AM30" s="205"/>
      <c r="AN30" s="205"/>
      <c r="AO30" s="205"/>
      <c r="AR30" s="35"/>
      <c r="BE30" s="222"/>
    </row>
    <row r="31" spans="2:71" s="2" customFormat="1" ht="14.45" hidden="1" customHeight="1">
      <c r="B31" s="35"/>
      <c r="F31" s="26" t="s">
        <v>40</v>
      </c>
      <c r="L31" s="206">
        <v>0.21</v>
      </c>
      <c r="M31" s="205"/>
      <c r="N31" s="205"/>
      <c r="O31" s="205"/>
      <c r="P31" s="205"/>
      <c r="W31" s="204">
        <f>ROUND(BB94, 2)</f>
        <v>0</v>
      </c>
      <c r="X31" s="205"/>
      <c r="Y31" s="205"/>
      <c r="Z31" s="205"/>
      <c r="AA31" s="205"/>
      <c r="AB31" s="205"/>
      <c r="AC31" s="205"/>
      <c r="AD31" s="205"/>
      <c r="AE31" s="205"/>
      <c r="AK31" s="204">
        <v>0</v>
      </c>
      <c r="AL31" s="205"/>
      <c r="AM31" s="205"/>
      <c r="AN31" s="205"/>
      <c r="AO31" s="205"/>
      <c r="AR31" s="35"/>
      <c r="BE31" s="222"/>
    </row>
    <row r="32" spans="2:71" s="2" customFormat="1" ht="14.45" hidden="1" customHeight="1">
      <c r="B32" s="35"/>
      <c r="F32" s="26" t="s">
        <v>41</v>
      </c>
      <c r="L32" s="206">
        <v>0.15</v>
      </c>
      <c r="M32" s="205"/>
      <c r="N32" s="205"/>
      <c r="O32" s="205"/>
      <c r="P32" s="205"/>
      <c r="W32" s="204">
        <f>ROUND(BC94, 2)</f>
        <v>0</v>
      </c>
      <c r="X32" s="205"/>
      <c r="Y32" s="205"/>
      <c r="Z32" s="205"/>
      <c r="AA32" s="205"/>
      <c r="AB32" s="205"/>
      <c r="AC32" s="205"/>
      <c r="AD32" s="205"/>
      <c r="AE32" s="205"/>
      <c r="AK32" s="204">
        <v>0</v>
      </c>
      <c r="AL32" s="205"/>
      <c r="AM32" s="205"/>
      <c r="AN32" s="205"/>
      <c r="AO32" s="205"/>
      <c r="AR32" s="35"/>
      <c r="BE32" s="222"/>
    </row>
    <row r="33" spans="2:57" s="2" customFormat="1" ht="14.45" hidden="1" customHeight="1">
      <c r="B33" s="35"/>
      <c r="F33" s="26" t="s">
        <v>42</v>
      </c>
      <c r="L33" s="206">
        <v>0</v>
      </c>
      <c r="M33" s="205"/>
      <c r="N33" s="205"/>
      <c r="O33" s="205"/>
      <c r="P33" s="205"/>
      <c r="W33" s="204">
        <f>ROUND(BD94, 2)</f>
        <v>0</v>
      </c>
      <c r="X33" s="205"/>
      <c r="Y33" s="205"/>
      <c r="Z33" s="205"/>
      <c r="AA33" s="205"/>
      <c r="AB33" s="205"/>
      <c r="AC33" s="205"/>
      <c r="AD33" s="205"/>
      <c r="AE33" s="205"/>
      <c r="AK33" s="204">
        <v>0</v>
      </c>
      <c r="AL33" s="205"/>
      <c r="AM33" s="205"/>
      <c r="AN33" s="205"/>
      <c r="AO33" s="205"/>
      <c r="AR33" s="35"/>
      <c r="BE33" s="222"/>
    </row>
    <row r="34" spans="2:57" s="1" customFormat="1" ht="6.95" customHeight="1">
      <c r="B34" s="31"/>
      <c r="AR34" s="31"/>
      <c r="BE34" s="221"/>
    </row>
    <row r="35" spans="2:57" s="1" customFormat="1" ht="25.9" customHeight="1">
      <c r="B35" s="31"/>
      <c r="C35" s="36"/>
      <c r="D35" s="37" t="s">
        <v>43</v>
      </c>
      <c r="E35" s="38"/>
      <c r="F35" s="38"/>
      <c r="G35" s="38"/>
      <c r="H35" s="38"/>
      <c r="I35" s="38"/>
      <c r="J35" s="38"/>
      <c r="K35" s="38"/>
      <c r="L35" s="38"/>
      <c r="M35" s="38"/>
      <c r="N35" s="38"/>
      <c r="O35" s="38"/>
      <c r="P35" s="38"/>
      <c r="Q35" s="38"/>
      <c r="R35" s="38"/>
      <c r="S35" s="38"/>
      <c r="T35" s="39" t="s">
        <v>44</v>
      </c>
      <c r="U35" s="38"/>
      <c r="V35" s="38"/>
      <c r="W35" s="38"/>
      <c r="X35" s="210" t="s">
        <v>45</v>
      </c>
      <c r="Y35" s="208"/>
      <c r="Z35" s="208"/>
      <c r="AA35" s="208"/>
      <c r="AB35" s="208"/>
      <c r="AC35" s="38"/>
      <c r="AD35" s="38"/>
      <c r="AE35" s="38"/>
      <c r="AF35" s="38"/>
      <c r="AG35" s="38"/>
      <c r="AH35" s="38"/>
      <c r="AI35" s="38"/>
      <c r="AJ35" s="38"/>
      <c r="AK35" s="207">
        <f>SUM(AK26:AK33)</f>
        <v>0</v>
      </c>
      <c r="AL35" s="208"/>
      <c r="AM35" s="208"/>
      <c r="AN35" s="208"/>
      <c r="AO35" s="209"/>
      <c r="AP35" s="36"/>
      <c r="AQ35" s="36"/>
      <c r="AR35" s="31"/>
    </row>
    <row r="36" spans="2:57" s="1" customFormat="1" ht="6.95" customHeight="1">
      <c r="B36" s="31"/>
      <c r="AR36" s="31"/>
    </row>
    <row r="37" spans="2:57" s="1" customFormat="1" ht="14.45" customHeight="1">
      <c r="B37" s="31"/>
      <c r="AR37" s="31"/>
    </row>
    <row r="38" spans="2:57" ht="14.45" customHeight="1">
      <c r="B38" s="19"/>
      <c r="AR38" s="19"/>
    </row>
    <row r="39" spans="2:57" ht="14.45" customHeight="1">
      <c r="B39" s="19"/>
      <c r="AR39" s="19"/>
    </row>
    <row r="40" spans="2:57" ht="14.45" customHeight="1">
      <c r="B40" s="19"/>
      <c r="AR40" s="19"/>
    </row>
    <row r="41" spans="2:57" ht="14.45" customHeight="1">
      <c r="B41" s="19"/>
      <c r="AR41" s="19"/>
    </row>
    <row r="42" spans="2:57" ht="14.45" customHeight="1">
      <c r="B42" s="19"/>
      <c r="AR42" s="19"/>
    </row>
    <row r="43" spans="2:57" ht="14.45" customHeight="1">
      <c r="B43" s="19"/>
      <c r="AR43" s="19"/>
    </row>
    <row r="44" spans="2:57" ht="14.45" customHeight="1">
      <c r="B44" s="19"/>
      <c r="AR44" s="19"/>
    </row>
    <row r="45" spans="2:57" ht="14.45" customHeight="1">
      <c r="B45" s="19"/>
      <c r="AR45" s="19"/>
    </row>
    <row r="46" spans="2:57" ht="14.45" customHeight="1">
      <c r="B46" s="19"/>
      <c r="AR46" s="19"/>
    </row>
    <row r="47" spans="2:57" ht="14.45" customHeight="1">
      <c r="B47" s="19"/>
      <c r="AR47" s="19"/>
    </row>
    <row r="48" spans="2:57" ht="14.45" customHeight="1">
      <c r="B48" s="19"/>
      <c r="AR48" s="19"/>
    </row>
    <row r="49" spans="2:44" s="1" customFormat="1" ht="14.45" customHeight="1">
      <c r="B49" s="31"/>
      <c r="D49" s="40" t="s">
        <v>46</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47</v>
      </c>
      <c r="AI49" s="41"/>
      <c r="AJ49" s="41"/>
      <c r="AK49" s="41"/>
      <c r="AL49" s="41"/>
      <c r="AM49" s="41"/>
      <c r="AN49" s="41"/>
      <c r="AO49" s="41"/>
      <c r="AR49" s="31"/>
    </row>
    <row r="50" spans="2:44">
      <c r="B50" s="19"/>
      <c r="AR50" s="19"/>
    </row>
    <row r="51" spans="2:44">
      <c r="B51" s="19"/>
      <c r="AR51" s="19"/>
    </row>
    <row r="52" spans="2:44">
      <c r="B52" s="19"/>
      <c r="AR52" s="19"/>
    </row>
    <row r="53" spans="2:44">
      <c r="B53" s="19"/>
      <c r="AR53" s="19"/>
    </row>
    <row r="54" spans="2:44">
      <c r="B54" s="19"/>
      <c r="AR54" s="19"/>
    </row>
    <row r="55" spans="2:44">
      <c r="B55" s="19"/>
      <c r="AR55" s="19"/>
    </row>
    <row r="56" spans="2:44">
      <c r="B56" s="19"/>
      <c r="AR56" s="19"/>
    </row>
    <row r="57" spans="2:44">
      <c r="B57" s="19"/>
      <c r="AR57" s="19"/>
    </row>
    <row r="58" spans="2:44">
      <c r="B58" s="19"/>
      <c r="AR58" s="19"/>
    </row>
    <row r="59" spans="2:44">
      <c r="B59" s="19"/>
      <c r="AR59" s="19"/>
    </row>
    <row r="60" spans="2:44" s="1" customFormat="1" ht="12.75">
      <c r="B60" s="31"/>
      <c r="D60" s="42" t="s">
        <v>48</v>
      </c>
      <c r="E60" s="33"/>
      <c r="F60" s="33"/>
      <c r="G60" s="33"/>
      <c r="H60" s="33"/>
      <c r="I60" s="33"/>
      <c r="J60" s="33"/>
      <c r="K60" s="33"/>
      <c r="L60" s="33"/>
      <c r="M60" s="33"/>
      <c r="N60" s="33"/>
      <c r="O60" s="33"/>
      <c r="P60" s="33"/>
      <c r="Q60" s="33"/>
      <c r="R60" s="33"/>
      <c r="S60" s="33"/>
      <c r="T60" s="33"/>
      <c r="U60" s="33"/>
      <c r="V60" s="42" t="s">
        <v>49</v>
      </c>
      <c r="W60" s="33"/>
      <c r="X60" s="33"/>
      <c r="Y60" s="33"/>
      <c r="Z60" s="33"/>
      <c r="AA60" s="33"/>
      <c r="AB60" s="33"/>
      <c r="AC60" s="33"/>
      <c r="AD60" s="33"/>
      <c r="AE60" s="33"/>
      <c r="AF60" s="33"/>
      <c r="AG60" s="33"/>
      <c r="AH60" s="42" t="s">
        <v>48</v>
      </c>
      <c r="AI60" s="33"/>
      <c r="AJ60" s="33"/>
      <c r="AK60" s="33"/>
      <c r="AL60" s="33"/>
      <c r="AM60" s="42" t="s">
        <v>49</v>
      </c>
      <c r="AN60" s="33"/>
      <c r="AO60" s="33"/>
      <c r="AR60" s="31"/>
    </row>
    <row r="61" spans="2:44">
      <c r="B61" s="19"/>
      <c r="AR61" s="19"/>
    </row>
    <row r="62" spans="2:44">
      <c r="B62" s="19"/>
      <c r="AR62" s="19"/>
    </row>
    <row r="63" spans="2:44">
      <c r="B63" s="19"/>
      <c r="AR63" s="19"/>
    </row>
    <row r="64" spans="2:44" s="1" customFormat="1" ht="12.75">
      <c r="B64" s="31"/>
      <c r="D64" s="40" t="s">
        <v>50</v>
      </c>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0" t="s">
        <v>51</v>
      </c>
      <c r="AI64" s="41"/>
      <c r="AJ64" s="41"/>
      <c r="AK64" s="41"/>
      <c r="AL64" s="41"/>
      <c r="AM64" s="41"/>
      <c r="AN64" s="41"/>
      <c r="AO64" s="41"/>
      <c r="AR64" s="31"/>
    </row>
    <row r="65" spans="2:44">
      <c r="B65" s="19"/>
      <c r="AR65" s="19"/>
    </row>
    <row r="66" spans="2:44">
      <c r="B66" s="19"/>
      <c r="AR66" s="19"/>
    </row>
    <row r="67" spans="2:44">
      <c r="B67" s="19"/>
      <c r="AR67" s="19"/>
    </row>
    <row r="68" spans="2:44">
      <c r="B68" s="19"/>
      <c r="AR68" s="19"/>
    </row>
    <row r="69" spans="2:44">
      <c r="B69" s="19"/>
      <c r="AR69" s="19"/>
    </row>
    <row r="70" spans="2:44">
      <c r="B70" s="19"/>
      <c r="AR70" s="19"/>
    </row>
    <row r="71" spans="2:44">
      <c r="B71" s="19"/>
      <c r="AR71" s="19"/>
    </row>
    <row r="72" spans="2:44">
      <c r="B72" s="19"/>
      <c r="AR72" s="19"/>
    </row>
    <row r="73" spans="2:44">
      <c r="B73" s="19"/>
      <c r="AR73" s="19"/>
    </row>
    <row r="74" spans="2:44">
      <c r="B74" s="19"/>
      <c r="AR74" s="19"/>
    </row>
    <row r="75" spans="2:44" s="1" customFormat="1" ht="12.75">
      <c r="B75" s="31"/>
      <c r="D75" s="42" t="s">
        <v>48</v>
      </c>
      <c r="E75" s="33"/>
      <c r="F75" s="33"/>
      <c r="G75" s="33"/>
      <c r="H75" s="33"/>
      <c r="I75" s="33"/>
      <c r="J75" s="33"/>
      <c r="K75" s="33"/>
      <c r="L75" s="33"/>
      <c r="M75" s="33"/>
      <c r="N75" s="33"/>
      <c r="O75" s="33"/>
      <c r="P75" s="33"/>
      <c r="Q75" s="33"/>
      <c r="R75" s="33"/>
      <c r="S75" s="33"/>
      <c r="T75" s="33"/>
      <c r="U75" s="33"/>
      <c r="V75" s="42" t="s">
        <v>49</v>
      </c>
      <c r="W75" s="33"/>
      <c r="X75" s="33"/>
      <c r="Y75" s="33"/>
      <c r="Z75" s="33"/>
      <c r="AA75" s="33"/>
      <c r="AB75" s="33"/>
      <c r="AC75" s="33"/>
      <c r="AD75" s="33"/>
      <c r="AE75" s="33"/>
      <c r="AF75" s="33"/>
      <c r="AG75" s="33"/>
      <c r="AH75" s="42" t="s">
        <v>48</v>
      </c>
      <c r="AI75" s="33"/>
      <c r="AJ75" s="33"/>
      <c r="AK75" s="33"/>
      <c r="AL75" s="33"/>
      <c r="AM75" s="42" t="s">
        <v>49</v>
      </c>
      <c r="AN75" s="33"/>
      <c r="AO75" s="33"/>
      <c r="AR75" s="31"/>
    </row>
    <row r="76" spans="2:44" s="1" customFormat="1">
      <c r="B76" s="31"/>
      <c r="AR76" s="31"/>
    </row>
    <row r="77" spans="2:44" s="1" customFormat="1" ht="6.95" customHeight="1">
      <c r="B77" s="43"/>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31"/>
    </row>
    <row r="81" spans="1:91" s="1" customFormat="1" ht="6.95" customHeight="1">
      <c r="B81" s="45"/>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31"/>
    </row>
    <row r="82" spans="1:91" s="1" customFormat="1" ht="24.95" customHeight="1">
      <c r="B82" s="31"/>
      <c r="C82" s="20" t="s">
        <v>52</v>
      </c>
      <c r="AR82" s="31"/>
    </row>
    <row r="83" spans="1:91" s="1" customFormat="1" ht="6.95" customHeight="1">
      <c r="B83" s="31"/>
      <c r="AR83" s="31"/>
    </row>
    <row r="84" spans="1:91" s="3" customFormat="1" ht="12" customHeight="1">
      <c r="B84" s="47"/>
      <c r="C84" s="26" t="s">
        <v>13</v>
      </c>
      <c r="L84" s="3" t="str">
        <f>K5</f>
        <v>301319(1)</v>
      </c>
      <c r="AR84" s="47"/>
    </row>
    <row r="85" spans="1:91" s="4" customFormat="1" ht="36.950000000000003" customHeight="1">
      <c r="B85" s="48"/>
      <c r="C85" s="49" t="s">
        <v>16</v>
      </c>
      <c r="L85" s="231" t="str">
        <f>K6</f>
        <v>Nemocnice TGM Hodonín, PD modernizace OS</v>
      </c>
      <c r="M85" s="232"/>
      <c r="N85" s="232"/>
      <c r="O85" s="232"/>
      <c r="P85" s="232"/>
      <c r="Q85" s="232"/>
      <c r="R85" s="232"/>
      <c r="S85" s="232"/>
      <c r="T85" s="232"/>
      <c r="U85" s="232"/>
      <c r="V85" s="232"/>
      <c r="W85" s="232"/>
      <c r="X85" s="232"/>
      <c r="Y85" s="232"/>
      <c r="Z85" s="232"/>
      <c r="AA85" s="232"/>
      <c r="AB85" s="232"/>
      <c r="AC85" s="232"/>
      <c r="AD85" s="232"/>
      <c r="AE85" s="232"/>
      <c r="AF85" s="232"/>
      <c r="AG85" s="232"/>
      <c r="AH85" s="232"/>
      <c r="AI85" s="232"/>
      <c r="AJ85" s="232"/>
      <c r="AK85" s="232"/>
      <c r="AL85" s="232"/>
      <c r="AM85" s="232"/>
      <c r="AN85" s="232"/>
      <c r="AO85" s="232"/>
      <c r="AR85" s="48"/>
    </row>
    <row r="86" spans="1:91" s="1" customFormat="1" ht="6.95" customHeight="1">
      <c r="B86" s="31"/>
      <c r="AR86" s="31"/>
    </row>
    <row r="87" spans="1:91" s="1" customFormat="1" ht="12" customHeight="1">
      <c r="B87" s="31"/>
      <c r="C87" s="26" t="s">
        <v>20</v>
      </c>
      <c r="L87" s="50" t="str">
        <f>IF(K8="","",K8)</f>
        <v xml:space="preserve"> </v>
      </c>
      <c r="AI87" s="26" t="s">
        <v>22</v>
      </c>
      <c r="AM87" s="214" t="str">
        <f>IF(AN8= "","",AN8)</f>
        <v>7.2.2023</v>
      </c>
      <c r="AN87" s="214"/>
      <c r="AR87" s="31"/>
    </row>
    <row r="88" spans="1:91" s="1" customFormat="1" ht="6.95" customHeight="1">
      <c r="B88" s="31"/>
      <c r="AR88" s="31"/>
    </row>
    <row r="89" spans="1:91" s="1" customFormat="1" ht="15.2" customHeight="1">
      <c r="B89" s="31"/>
      <c r="C89" s="26" t="s">
        <v>24</v>
      </c>
      <c r="L89" s="3" t="str">
        <f>IF(E11= "","",E11)</f>
        <v xml:space="preserve"> </v>
      </c>
      <c r="AI89" s="26" t="s">
        <v>29</v>
      </c>
      <c r="AM89" s="215" t="str">
        <f>IF(E17="","",E17)</f>
        <v xml:space="preserve"> </v>
      </c>
      <c r="AN89" s="216"/>
      <c r="AO89" s="216"/>
      <c r="AP89" s="216"/>
      <c r="AR89" s="31"/>
      <c r="AS89" s="200" t="s">
        <v>53</v>
      </c>
      <c r="AT89" s="201"/>
      <c r="AU89" s="52"/>
      <c r="AV89" s="52"/>
      <c r="AW89" s="52"/>
      <c r="AX89" s="52"/>
      <c r="AY89" s="52"/>
      <c r="AZ89" s="52"/>
      <c r="BA89" s="52"/>
      <c r="BB89" s="52"/>
      <c r="BC89" s="52"/>
      <c r="BD89" s="53"/>
    </row>
    <row r="90" spans="1:91" s="1" customFormat="1" ht="15.2" customHeight="1">
      <c r="B90" s="31"/>
      <c r="C90" s="26" t="s">
        <v>27</v>
      </c>
      <c r="L90" s="3" t="str">
        <f>IF(E14= "Vyplň údaj","",E14)</f>
        <v/>
      </c>
      <c r="AI90" s="26" t="s">
        <v>31</v>
      </c>
      <c r="AM90" s="215" t="str">
        <f>IF(E20="","",E20)</f>
        <v xml:space="preserve"> </v>
      </c>
      <c r="AN90" s="216"/>
      <c r="AO90" s="216"/>
      <c r="AP90" s="216"/>
      <c r="AR90" s="31"/>
      <c r="AS90" s="202"/>
      <c r="AT90" s="203"/>
      <c r="BD90" s="55"/>
    </row>
    <row r="91" spans="1:91" s="1" customFormat="1" ht="10.9" customHeight="1">
      <c r="B91" s="31"/>
      <c r="AR91" s="31"/>
      <c r="AS91" s="202"/>
      <c r="AT91" s="203"/>
      <c r="BD91" s="55"/>
    </row>
    <row r="92" spans="1:91" s="1" customFormat="1" ht="29.25" customHeight="1">
      <c r="B92" s="31"/>
      <c r="C92" s="235" t="s">
        <v>54</v>
      </c>
      <c r="D92" s="213"/>
      <c r="E92" s="213"/>
      <c r="F92" s="213"/>
      <c r="G92" s="213"/>
      <c r="H92" s="56"/>
      <c r="I92" s="233" t="s">
        <v>55</v>
      </c>
      <c r="J92" s="213"/>
      <c r="K92" s="213"/>
      <c r="L92" s="213"/>
      <c r="M92" s="213"/>
      <c r="N92" s="213"/>
      <c r="O92" s="213"/>
      <c r="P92" s="213"/>
      <c r="Q92" s="213"/>
      <c r="R92" s="213"/>
      <c r="S92" s="213"/>
      <c r="T92" s="213"/>
      <c r="U92" s="213"/>
      <c r="V92" s="213"/>
      <c r="W92" s="213"/>
      <c r="X92" s="213"/>
      <c r="Y92" s="213"/>
      <c r="Z92" s="213"/>
      <c r="AA92" s="213"/>
      <c r="AB92" s="213"/>
      <c r="AC92" s="213"/>
      <c r="AD92" s="213"/>
      <c r="AE92" s="213"/>
      <c r="AF92" s="213"/>
      <c r="AG92" s="212" t="s">
        <v>56</v>
      </c>
      <c r="AH92" s="213"/>
      <c r="AI92" s="213"/>
      <c r="AJ92" s="213"/>
      <c r="AK92" s="213"/>
      <c r="AL92" s="213"/>
      <c r="AM92" s="213"/>
      <c r="AN92" s="233" t="s">
        <v>57</v>
      </c>
      <c r="AO92" s="213"/>
      <c r="AP92" s="234"/>
      <c r="AQ92" s="57" t="s">
        <v>58</v>
      </c>
      <c r="AR92" s="31"/>
      <c r="AS92" s="58" t="s">
        <v>59</v>
      </c>
      <c r="AT92" s="59" t="s">
        <v>60</v>
      </c>
      <c r="AU92" s="59" t="s">
        <v>61</v>
      </c>
      <c r="AV92" s="59" t="s">
        <v>62</v>
      </c>
      <c r="AW92" s="59" t="s">
        <v>63</v>
      </c>
      <c r="AX92" s="59" t="s">
        <v>64</v>
      </c>
      <c r="AY92" s="59" t="s">
        <v>65</v>
      </c>
      <c r="AZ92" s="59" t="s">
        <v>66</v>
      </c>
      <c r="BA92" s="59" t="s">
        <v>67</v>
      </c>
      <c r="BB92" s="59" t="s">
        <v>68</v>
      </c>
      <c r="BC92" s="59" t="s">
        <v>69</v>
      </c>
      <c r="BD92" s="60" t="s">
        <v>70</v>
      </c>
    </row>
    <row r="93" spans="1:91" s="1" customFormat="1" ht="10.9" customHeight="1">
      <c r="B93" s="31"/>
      <c r="AR93" s="31"/>
      <c r="AS93" s="61"/>
      <c r="AT93" s="52"/>
      <c r="AU93" s="52"/>
      <c r="AV93" s="52"/>
      <c r="AW93" s="52"/>
      <c r="AX93" s="52"/>
      <c r="AY93" s="52"/>
      <c r="AZ93" s="52"/>
      <c r="BA93" s="52"/>
      <c r="BB93" s="52"/>
      <c r="BC93" s="52"/>
      <c r="BD93" s="53"/>
    </row>
    <row r="94" spans="1:91" s="5" customFormat="1" ht="32.450000000000003" customHeight="1">
      <c r="B94" s="62"/>
      <c r="C94" s="63" t="s">
        <v>71</v>
      </c>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219">
        <f>ROUND(AG95+AG97+AG99+AG100+AG102+AG104+AG105+AG107+AG109,2)</f>
        <v>0</v>
      </c>
      <c r="AH94" s="219"/>
      <c r="AI94" s="219"/>
      <c r="AJ94" s="219"/>
      <c r="AK94" s="219"/>
      <c r="AL94" s="219"/>
      <c r="AM94" s="219"/>
      <c r="AN94" s="199">
        <f t="shared" ref="AN94:AN110" si="0">SUM(AG94,AT94)</f>
        <v>0</v>
      </c>
      <c r="AO94" s="199"/>
      <c r="AP94" s="199"/>
      <c r="AQ94" s="66" t="s">
        <v>1</v>
      </c>
      <c r="AR94" s="62"/>
      <c r="AS94" s="67">
        <f>ROUND(AS95+AS97+AS99+AS100+AS102+AS104+AS105+AS107+AS109,2)</f>
        <v>0</v>
      </c>
      <c r="AT94" s="68">
        <f t="shared" ref="AT94:AT110" si="1">ROUND(SUM(AV94:AW94),2)</f>
        <v>0</v>
      </c>
      <c r="AU94" s="69">
        <f>ROUND(AU95+AU97+AU99+AU100+AU102+AU104+AU105+AU107+AU109,5)</f>
        <v>0</v>
      </c>
      <c r="AV94" s="68">
        <f>ROUND(AZ94*L29,2)</f>
        <v>0</v>
      </c>
      <c r="AW94" s="68">
        <f>ROUND(BA94*L30,2)</f>
        <v>0</v>
      </c>
      <c r="AX94" s="68">
        <f>ROUND(BB94*L29,2)</f>
        <v>0</v>
      </c>
      <c r="AY94" s="68">
        <f>ROUND(BC94*L30,2)</f>
        <v>0</v>
      </c>
      <c r="AZ94" s="68">
        <f>ROUND(AZ95+AZ97+AZ99+AZ100+AZ102+AZ104+AZ105+AZ107+AZ109,2)</f>
        <v>0</v>
      </c>
      <c r="BA94" s="68">
        <f>ROUND(BA95+BA97+BA99+BA100+BA102+BA104+BA105+BA107+BA109,2)</f>
        <v>0</v>
      </c>
      <c r="BB94" s="68">
        <f>ROUND(BB95+BB97+BB99+BB100+BB102+BB104+BB105+BB107+BB109,2)</f>
        <v>0</v>
      </c>
      <c r="BC94" s="68">
        <f>ROUND(BC95+BC97+BC99+BC100+BC102+BC104+BC105+BC107+BC109,2)</f>
        <v>0</v>
      </c>
      <c r="BD94" s="70">
        <f>ROUND(BD95+BD97+BD99+BD100+BD102+BD104+BD105+BD107+BD109,2)</f>
        <v>0</v>
      </c>
      <c r="BS94" s="71" t="s">
        <v>72</v>
      </c>
      <c r="BT94" s="71" t="s">
        <v>12</v>
      </c>
      <c r="BU94" s="72" t="s">
        <v>73</v>
      </c>
      <c r="BV94" s="71" t="s">
        <v>74</v>
      </c>
      <c r="BW94" s="71" t="s">
        <v>5</v>
      </c>
      <c r="BX94" s="71" t="s">
        <v>75</v>
      </c>
      <c r="CL94" s="71" t="s">
        <v>1</v>
      </c>
    </row>
    <row r="95" spans="1:91" s="6" customFormat="1" ht="16.5" customHeight="1">
      <c r="B95" s="73"/>
      <c r="C95" s="74"/>
      <c r="D95" s="217" t="s">
        <v>76</v>
      </c>
      <c r="E95" s="217"/>
      <c r="F95" s="217"/>
      <c r="G95" s="217"/>
      <c r="H95" s="217"/>
      <c r="I95" s="75"/>
      <c r="J95" s="217" t="s">
        <v>77</v>
      </c>
      <c r="K95" s="217"/>
      <c r="L95" s="217"/>
      <c r="M95" s="217"/>
      <c r="N95" s="217"/>
      <c r="O95" s="217"/>
      <c r="P95" s="217"/>
      <c r="Q95" s="217"/>
      <c r="R95" s="217"/>
      <c r="S95" s="217"/>
      <c r="T95" s="217"/>
      <c r="U95" s="217"/>
      <c r="V95" s="217"/>
      <c r="W95" s="217"/>
      <c r="X95" s="217"/>
      <c r="Y95" s="217"/>
      <c r="Z95" s="217"/>
      <c r="AA95" s="217"/>
      <c r="AB95" s="217"/>
      <c r="AC95" s="217"/>
      <c r="AD95" s="217"/>
      <c r="AE95" s="217"/>
      <c r="AF95" s="217"/>
      <c r="AG95" s="196">
        <f>ROUND(AG96,2)</f>
        <v>0</v>
      </c>
      <c r="AH95" s="195"/>
      <c r="AI95" s="195"/>
      <c r="AJ95" s="195"/>
      <c r="AK95" s="195"/>
      <c r="AL95" s="195"/>
      <c r="AM95" s="195"/>
      <c r="AN95" s="194">
        <f t="shared" si="0"/>
        <v>0</v>
      </c>
      <c r="AO95" s="195"/>
      <c r="AP95" s="195"/>
      <c r="AQ95" s="76" t="s">
        <v>78</v>
      </c>
      <c r="AR95" s="73"/>
      <c r="AS95" s="77">
        <f>ROUND(AS96,2)</f>
        <v>0</v>
      </c>
      <c r="AT95" s="78">
        <f t="shared" si="1"/>
        <v>0</v>
      </c>
      <c r="AU95" s="79">
        <f>ROUND(AU96,5)</f>
        <v>0</v>
      </c>
      <c r="AV95" s="78">
        <f>ROUND(AZ95*L29,2)</f>
        <v>0</v>
      </c>
      <c r="AW95" s="78">
        <f>ROUND(BA95*L30,2)</f>
        <v>0</v>
      </c>
      <c r="AX95" s="78">
        <f>ROUND(BB95*L29,2)</f>
        <v>0</v>
      </c>
      <c r="AY95" s="78">
        <f>ROUND(BC95*L30,2)</f>
        <v>0</v>
      </c>
      <c r="AZ95" s="78">
        <f>ROUND(AZ96,2)</f>
        <v>0</v>
      </c>
      <c r="BA95" s="78">
        <f>ROUND(BA96,2)</f>
        <v>0</v>
      </c>
      <c r="BB95" s="78">
        <f>ROUND(BB96,2)</f>
        <v>0</v>
      </c>
      <c r="BC95" s="78">
        <f>ROUND(BC96,2)</f>
        <v>0</v>
      </c>
      <c r="BD95" s="80">
        <f>ROUND(BD96,2)</f>
        <v>0</v>
      </c>
      <c r="BS95" s="81" t="s">
        <v>72</v>
      </c>
      <c r="BT95" s="81" t="s">
        <v>79</v>
      </c>
      <c r="BU95" s="81" t="s">
        <v>73</v>
      </c>
      <c r="BV95" s="81" t="s">
        <v>74</v>
      </c>
      <c r="BW95" s="81" t="s">
        <v>80</v>
      </c>
      <c r="BX95" s="81" t="s">
        <v>5</v>
      </c>
      <c r="CL95" s="81" t="s">
        <v>1</v>
      </c>
      <c r="CM95" s="81" t="s">
        <v>81</v>
      </c>
    </row>
    <row r="96" spans="1:91" s="3" customFormat="1" ht="16.5" customHeight="1">
      <c r="A96" s="82" t="s">
        <v>82</v>
      </c>
      <c r="B96" s="47"/>
      <c r="C96" s="14"/>
      <c r="D96" s="14"/>
      <c r="E96" s="218" t="s">
        <v>83</v>
      </c>
      <c r="F96" s="218"/>
      <c r="G96" s="218"/>
      <c r="H96" s="218"/>
      <c r="I96" s="218"/>
      <c r="J96" s="14"/>
      <c r="K96" s="218" t="s">
        <v>84</v>
      </c>
      <c r="L96" s="218"/>
      <c r="M96" s="218"/>
      <c r="N96" s="218"/>
      <c r="O96" s="218"/>
      <c r="P96" s="218"/>
      <c r="Q96" s="218"/>
      <c r="R96" s="218"/>
      <c r="S96" s="218"/>
      <c r="T96" s="218"/>
      <c r="U96" s="218"/>
      <c r="V96" s="218"/>
      <c r="W96" s="218"/>
      <c r="X96" s="218"/>
      <c r="Y96" s="218"/>
      <c r="Z96" s="218"/>
      <c r="AA96" s="218"/>
      <c r="AB96" s="218"/>
      <c r="AC96" s="218"/>
      <c r="AD96" s="218"/>
      <c r="AE96" s="218"/>
      <c r="AF96" s="218"/>
      <c r="AG96" s="197">
        <f>'VRN - Vedlejší rozpočtové...'!J32</f>
        <v>0</v>
      </c>
      <c r="AH96" s="198"/>
      <c r="AI96" s="198"/>
      <c r="AJ96" s="198"/>
      <c r="AK96" s="198"/>
      <c r="AL96" s="198"/>
      <c r="AM96" s="198"/>
      <c r="AN96" s="197">
        <f t="shared" si="0"/>
        <v>0</v>
      </c>
      <c r="AO96" s="198"/>
      <c r="AP96" s="198"/>
      <c r="AQ96" s="83" t="s">
        <v>85</v>
      </c>
      <c r="AR96" s="47"/>
      <c r="AS96" s="84">
        <v>0</v>
      </c>
      <c r="AT96" s="85">
        <f t="shared" si="1"/>
        <v>0</v>
      </c>
      <c r="AU96" s="86">
        <f>'VRN - Vedlejší rozpočtové...'!P122</f>
        <v>0</v>
      </c>
      <c r="AV96" s="85">
        <f>'VRN - Vedlejší rozpočtové...'!J35</f>
        <v>0</v>
      </c>
      <c r="AW96" s="85">
        <f>'VRN - Vedlejší rozpočtové...'!J36</f>
        <v>0</v>
      </c>
      <c r="AX96" s="85">
        <f>'VRN - Vedlejší rozpočtové...'!J37</f>
        <v>0</v>
      </c>
      <c r="AY96" s="85">
        <f>'VRN - Vedlejší rozpočtové...'!J38</f>
        <v>0</v>
      </c>
      <c r="AZ96" s="85">
        <f>'VRN - Vedlejší rozpočtové...'!F35</f>
        <v>0</v>
      </c>
      <c r="BA96" s="85">
        <f>'VRN - Vedlejší rozpočtové...'!F36</f>
        <v>0</v>
      </c>
      <c r="BB96" s="85">
        <f>'VRN - Vedlejší rozpočtové...'!F37</f>
        <v>0</v>
      </c>
      <c r="BC96" s="85">
        <f>'VRN - Vedlejší rozpočtové...'!F38</f>
        <v>0</v>
      </c>
      <c r="BD96" s="87">
        <f>'VRN - Vedlejší rozpočtové...'!F39</f>
        <v>0</v>
      </c>
      <c r="BT96" s="24" t="s">
        <v>81</v>
      </c>
      <c r="BV96" s="24" t="s">
        <v>74</v>
      </c>
      <c r="BW96" s="24" t="s">
        <v>86</v>
      </c>
      <c r="BX96" s="24" t="s">
        <v>80</v>
      </c>
      <c r="CL96" s="24" t="s">
        <v>1</v>
      </c>
    </row>
    <row r="97" spans="1:91" s="6" customFormat="1" ht="16.5" customHeight="1">
      <c r="B97" s="73"/>
      <c r="C97" s="74"/>
      <c r="D97" s="217" t="s">
        <v>87</v>
      </c>
      <c r="E97" s="217"/>
      <c r="F97" s="217"/>
      <c r="G97" s="217"/>
      <c r="H97" s="217"/>
      <c r="I97" s="75"/>
      <c r="J97" s="217" t="s">
        <v>88</v>
      </c>
      <c r="K97" s="217"/>
      <c r="L97" s="217"/>
      <c r="M97" s="217"/>
      <c r="N97" s="217"/>
      <c r="O97" s="217"/>
      <c r="P97" s="217"/>
      <c r="Q97" s="217"/>
      <c r="R97" s="217"/>
      <c r="S97" s="217"/>
      <c r="T97" s="217"/>
      <c r="U97" s="217"/>
      <c r="V97" s="217"/>
      <c r="W97" s="217"/>
      <c r="X97" s="217"/>
      <c r="Y97" s="217"/>
      <c r="Z97" s="217"/>
      <c r="AA97" s="217"/>
      <c r="AB97" s="217"/>
      <c r="AC97" s="217"/>
      <c r="AD97" s="217"/>
      <c r="AE97" s="217"/>
      <c r="AF97" s="217"/>
      <c r="AG97" s="196">
        <f>ROUND(AG98,2)</f>
        <v>0</v>
      </c>
      <c r="AH97" s="195"/>
      <c r="AI97" s="195"/>
      <c r="AJ97" s="195"/>
      <c r="AK97" s="195"/>
      <c r="AL97" s="195"/>
      <c r="AM97" s="195"/>
      <c r="AN97" s="194">
        <f t="shared" si="0"/>
        <v>0</v>
      </c>
      <c r="AO97" s="195"/>
      <c r="AP97" s="195"/>
      <c r="AQ97" s="76" t="s">
        <v>78</v>
      </c>
      <c r="AR97" s="73"/>
      <c r="AS97" s="77">
        <f>ROUND(AS98,2)</f>
        <v>0</v>
      </c>
      <c r="AT97" s="78">
        <f t="shared" si="1"/>
        <v>0</v>
      </c>
      <c r="AU97" s="79">
        <f>ROUND(AU98,5)</f>
        <v>0</v>
      </c>
      <c r="AV97" s="78">
        <f>ROUND(AZ97*L29,2)</f>
        <v>0</v>
      </c>
      <c r="AW97" s="78">
        <f>ROUND(BA97*L30,2)</f>
        <v>0</v>
      </c>
      <c r="AX97" s="78">
        <f>ROUND(BB97*L29,2)</f>
        <v>0</v>
      </c>
      <c r="AY97" s="78">
        <f>ROUND(BC97*L30,2)</f>
        <v>0</v>
      </c>
      <c r="AZ97" s="78">
        <f>ROUND(AZ98,2)</f>
        <v>0</v>
      </c>
      <c r="BA97" s="78">
        <f>ROUND(BA98,2)</f>
        <v>0</v>
      </c>
      <c r="BB97" s="78">
        <f>ROUND(BB98,2)</f>
        <v>0</v>
      </c>
      <c r="BC97" s="78">
        <f>ROUND(BC98,2)</f>
        <v>0</v>
      </c>
      <c r="BD97" s="80">
        <f>ROUND(BD98,2)</f>
        <v>0</v>
      </c>
      <c r="BS97" s="81" t="s">
        <v>72</v>
      </c>
      <c r="BT97" s="81" t="s">
        <v>79</v>
      </c>
      <c r="BU97" s="81" t="s">
        <v>73</v>
      </c>
      <c r="BV97" s="81" t="s">
        <v>74</v>
      </c>
      <c r="BW97" s="81" t="s">
        <v>89</v>
      </c>
      <c r="BX97" s="81" t="s">
        <v>5</v>
      </c>
      <c r="CL97" s="81" t="s">
        <v>1</v>
      </c>
      <c r="CM97" s="81" t="s">
        <v>81</v>
      </c>
    </row>
    <row r="98" spans="1:91" s="3" customFormat="1" ht="16.5" customHeight="1">
      <c r="A98" s="82" t="s">
        <v>82</v>
      </c>
      <c r="B98" s="47"/>
      <c r="C98" s="14"/>
      <c r="D98" s="14"/>
      <c r="E98" s="218" t="s">
        <v>87</v>
      </c>
      <c r="F98" s="218"/>
      <c r="G98" s="218"/>
      <c r="H98" s="218"/>
      <c r="I98" s="218"/>
      <c r="J98" s="14"/>
      <c r="K98" s="218" t="s">
        <v>90</v>
      </c>
      <c r="L98" s="218"/>
      <c r="M98" s="218"/>
      <c r="N98" s="218"/>
      <c r="O98" s="218"/>
      <c r="P98" s="218"/>
      <c r="Q98" s="218"/>
      <c r="R98" s="218"/>
      <c r="S98" s="218"/>
      <c r="T98" s="218"/>
      <c r="U98" s="218"/>
      <c r="V98" s="218"/>
      <c r="W98" s="218"/>
      <c r="X98" s="218"/>
      <c r="Y98" s="218"/>
      <c r="Z98" s="218"/>
      <c r="AA98" s="218"/>
      <c r="AB98" s="218"/>
      <c r="AC98" s="218"/>
      <c r="AD98" s="218"/>
      <c r="AE98" s="218"/>
      <c r="AF98" s="218"/>
      <c r="AG98" s="197">
        <f>'D.1.1. - Architektonicko ...'!J32</f>
        <v>0</v>
      </c>
      <c r="AH98" s="198"/>
      <c r="AI98" s="198"/>
      <c r="AJ98" s="198"/>
      <c r="AK98" s="198"/>
      <c r="AL98" s="198"/>
      <c r="AM98" s="198"/>
      <c r="AN98" s="197">
        <f t="shared" si="0"/>
        <v>0</v>
      </c>
      <c r="AO98" s="198"/>
      <c r="AP98" s="198"/>
      <c r="AQ98" s="83" t="s">
        <v>85</v>
      </c>
      <c r="AR98" s="47"/>
      <c r="AS98" s="84">
        <v>0</v>
      </c>
      <c r="AT98" s="85">
        <f t="shared" si="1"/>
        <v>0</v>
      </c>
      <c r="AU98" s="86">
        <f>'D.1.1. - Architektonicko ...'!P134</f>
        <v>0</v>
      </c>
      <c r="AV98" s="85">
        <f>'D.1.1. - Architektonicko ...'!J35</f>
        <v>0</v>
      </c>
      <c r="AW98" s="85">
        <f>'D.1.1. - Architektonicko ...'!J36</f>
        <v>0</v>
      </c>
      <c r="AX98" s="85">
        <f>'D.1.1. - Architektonicko ...'!J37</f>
        <v>0</v>
      </c>
      <c r="AY98" s="85">
        <f>'D.1.1. - Architektonicko ...'!J38</f>
        <v>0</v>
      </c>
      <c r="AZ98" s="85">
        <f>'D.1.1. - Architektonicko ...'!F35</f>
        <v>0</v>
      </c>
      <c r="BA98" s="85">
        <f>'D.1.1. - Architektonicko ...'!F36</f>
        <v>0</v>
      </c>
      <c r="BB98" s="85">
        <f>'D.1.1. - Architektonicko ...'!F37</f>
        <v>0</v>
      </c>
      <c r="BC98" s="85">
        <f>'D.1.1. - Architektonicko ...'!F38</f>
        <v>0</v>
      </c>
      <c r="BD98" s="87">
        <f>'D.1.1. - Architektonicko ...'!F39</f>
        <v>0</v>
      </c>
      <c r="BT98" s="24" t="s">
        <v>81</v>
      </c>
      <c r="BV98" s="24" t="s">
        <v>74</v>
      </c>
      <c r="BW98" s="24" t="s">
        <v>91</v>
      </c>
      <c r="BX98" s="24" t="s">
        <v>89</v>
      </c>
      <c r="CL98" s="24" t="s">
        <v>1</v>
      </c>
    </row>
    <row r="99" spans="1:91" s="6" customFormat="1" ht="16.5" customHeight="1">
      <c r="A99" s="82" t="s">
        <v>82</v>
      </c>
      <c r="B99" s="73"/>
      <c r="C99" s="74"/>
      <c r="D99" s="217" t="s">
        <v>92</v>
      </c>
      <c r="E99" s="217"/>
      <c r="F99" s="217"/>
      <c r="G99" s="217"/>
      <c r="H99" s="217"/>
      <c r="I99" s="75"/>
      <c r="J99" s="217" t="s">
        <v>93</v>
      </c>
      <c r="K99" s="217"/>
      <c r="L99" s="217"/>
      <c r="M99" s="217"/>
      <c r="N99" s="217"/>
      <c r="O99" s="217"/>
      <c r="P99" s="217"/>
      <c r="Q99" s="217"/>
      <c r="R99" s="217"/>
      <c r="S99" s="217"/>
      <c r="T99" s="217"/>
      <c r="U99" s="217"/>
      <c r="V99" s="217"/>
      <c r="W99" s="217"/>
      <c r="X99" s="217"/>
      <c r="Y99" s="217"/>
      <c r="Z99" s="217"/>
      <c r="AA99" s="217"/>
      <c r="AB99" s="217"/>
      <c r="AC99" s="217"/>
      <c r="AD99" s="217"/>
      <c r="AE99" s="217"/>
      <c r="AF99" s="217"/>
      <c r="AG99" s="194">
        <f>'D.1.4a - Zdravotně techni...'!J30</f>
        <v>0</v>
      </c>
      <c r="AH99" s="195"/>
      <c r="AI99" s="195"/>
      <c r="AJ99" s="195"/>
      <c r="AK99" s="195"/>
      <c r="AL99" s="195"/>
      <c r="AM99" s="195"/>
      <c r="AN99" s="194">
        <f t="shared" si="0"/>
        <v>0</v>
      </c>
      <c r="AO99" s="195"/>
      <c r="AP99" s="195"/>
      <c r="AQ99" s="76" t="s">
        <v>78</v>
      </c>
      <c r="AR99" s="73"/>
      <c r="AS99" s="77">
        <v>0</v>
      </c>
      <c r="AT99" s="78">
        <f t="shared" si="1"/>
        <v>0</v>
      </c>
      <c r="AU99" s="79">
        <f>'D.1.4a - Zdravotně techni...'!P118</f>
        <v>0</v>
      </c>
      <c r="AV99" s="78">
        <f>'D.1.4a - Zdravotně techni...'!J33</f>
        <v>0</v>
      </c>
      <c r="AW99" s="78">
        <f>'D.1.4a - Zdravotně techni...'!J34</f>
        <v>0</v>
      </c>
      <c r="AX99" s="78">
        <f>'D.1.4a - Zdravotně techni...'!J35</f>
        <v>0</v>
      </c>
      <c r="AY99" s="78">
        <f>'D.1.4a - Zdravotně techni...'!J36</f>
        <v>0</v>
      </c>
      <c r="AZ99" s="78">
        <f>'D.1.4a - Zdravotně techni...'!F33</f>
        <v>0</v>
      </c>
      <c r="BA99" s="78">
        <f>'D.1.4a - Zdravotně techni...'!F34</f>
        <v>0</v>
      </c>
      <c r="BB99" s="78">
        <f>'D.1.4a - Zdravotně techni...'!F35</f>
        <v>0</v>
      </c>
      <c r="BC99" s="78">
        <f>'D.1.4a - Zdravotně techni...'!F36</f>
        <v>0</v>
      </c>
      <c r="BD99" s="80">
        <f>'D.1.4a - Zdravotně techni...'!F37</f>
        <v>0</v>
      </c>
      <c r="BT99" s="81" t="s">
        <v>79</v>
      </c>
      <c r="BV99" s="81" t="s">
        <v>74</v>
      </c>
      <c r="BW99" s="81" t="s">
        <v>94</v>
      </c>
      <c r="BX99" s="81" t="s">
        <v>5</v>
      </c>
      <c r="CL99" s="81" t="s">
        <v>1</v>
      </c>
      <c r="CM99" s="81" t="s">
        <v>81</v>
      </c>
    </row>
    <row r="100" spans="1:91" s="6" customFormat="1" ht="16.5" customHeight="1">
      <c r="B100" s="73"/>
      <c r="C100" s="74"/>
      <c r="D100" s="217" t="s">
        <v>95</v>
      </c>
      <c r="E100" s="217"/>
      <c r="F100" s="217"/>
      <c r="G100" s="217"/>
      <c r="H100" s="217"/>
      <c r="I100" s="75"/>
      <c r="J100" s="217" t="s">
        <v>96</v>
      </c>
      <c r="K100" s="217"/>
      <c r="L100" s="217"/>
      <c r="M100" s="217"/>
      <c r="N100" s="217"/>
      <c r="O100" s="217"/>
      <c r="P100" s="217"/>
      <c r="Q100" s="217"/>
      <c r="R100" s="217"/>
      <c r="S100" s="217"/>
      <c r="T100" s="217"/>
      <c r="U100" s="217"/>
      <c r="V100" s="217"/>
      <c r="W100" s="217"/>
      <c r="X100" s="217"/>
      <c r="Y100" s="217"/>
      <c r="Z100" s="217"/>
      <c r="AA100" s="217"/>
      <c r="AB100" s="217"/>
      <c r="AC100" s="217"/>
      <c r="AD100" s="217"/>
      <c r="AE100" s="217"/>
      <c r="AF100" s="217"/>
      <c r="AG100" s="196">
        <f>ROUND(AG101,2)</f>
        <v>0</v>
      </c>
      <c r="AH100" s="195"/>
      <c r="AI100" s="195"/>
      <c r="AJ100" s="195"/>
      <c r="AK100" s="195"/>
      <c r="AL100" s="195"/>
      <c r="AM100" s="195"/>
      <c r="AN100" s="194">
        <f t="shared" si="0"/>
        <v>0</v>
      </c>
      <c r="AO100" s="195"/>
      <c r="AP100" s="195"/>
      <c r="AQ100" s="76" t="s">
        <v>78</v>
      </c>
      <c r="AR100" s="73"/>
      <c r="AS100" s="77">
        <f>ROUND(AS101,2)</f>
        <v>0</v>
      </c>
      <c r="AT100" s="78">
        <f t="shared" si="1"/>
        <v>0</v>
      </c>
      <c r="AU100" s="79">
        <f>ROUND(AU101,5)</f>
        <v>0</v>
      </c>
      <c r="AV100" s="78">
        <f>ROUND(AZ100*L29,2)</f>
        <v>0</v>
      </c>
      <c r="AW100" s="78">
        <f>ROUND(BA100*L30,2)</f>
        <v>0</v>
      </c>
      <c r="AX100" s="78">
        <f>ROUND(BB100*L29,2)</f>
        <v>0</v>
      </c>
      <c r="AY100" s="78">
        <f>ROUND(BC100*L30,2)</f>
        <v>0</v>
      </c>
      <c r="AZ100" s="78">
        <f>ROUND(AZ101,2)</f>
        <v>0</v>
      </c>
      <c r="BA100" s="78">
        <f>ROUND(BA101,2)</f>
        <v>0</v>
      </c>
      <c r="BB100" s="78">
        <f>ROUND(BB101,2)</f>
        <v>0</v>
      </c>
      <c r="BC100" s="78">
        <f>ROUND(BC101,2)</f>
        <v>0</v>
      </c>
      <c r="BD100" s="80">
        <f>ROUND(BD101,2)</f>
        <v>0</v>
      </c>
      <c r="BS100" s="81" t="s">
        <v>72</v>
      </c>
      <c r="BT100" s="81" t="s">
        <v>79</v>
      </c>
      <c r="BU100" s="81" t="s">
        <v>73</v>
      </c>
      <c r="BV100" s="81" t="s">
        <v>74</v>
      </c>
      <c r="BW100" s="81" t="s">
        <v>97</v>
      </c>
      <c r="BX100" s="81" t="s">
        <v>5</v>
      </c>
      <c r="CL100" s="81" t="s">
        <v>1</v>
      </c>
      <c r="CM100" s="81" t="s">
        <v>81</v>
      </c>
    </row>
    <row r="101" spans="1:91" s="3" customFormat="1" ht="16.5" customHeight="1">
      <c r="A101" s="82" t="s">
        <v>82</v>
      </c>
      <c r="B101" s="47"/>
      <c r="C101" s="14"/>
      <c r="D101" s="14"/>
      <c r="E101" s="218" t="s">
        <v>95</v>
      </c>
      <c r="F101" s="218"/>
      <c r="G101" s="218"/>
      <c r="H101" s="218"/>
      <c r="I101" s="218"/>
      <c r="J101" s="14"/>
      <c r="K101" s="218" t="s">
        <v>98</v>
      </c>
      <c r="L101" s="218"/>
      <c r="M101" s="218"/>
      <c r="N101" s="218"/>
      <c r="O101" s="218"/>
      <c r="P101" s="218"/>
      <c r="Q101" s="218"/>
      <c r="R101" s="218"/>
      <c r="S101" s="218"/>
      <c r="T101" s="218"/>
      <c r="U101" s="218"/>
      <c r="V101" s="218"/>
      <c r="W101" s="218"/>
      <c r="X101" s="218"/>
      <c r="Y101" s="218"/>
      <c r="Z101" s="218"/>
      <c r="AA101" s="218"/>
      <c r="AB101" s="218"/>
      <c r="AC101" s="218"/>
      <c r="AD101" s="218"/>
      <c r="AE101" s="218"/>
      <c r="AF101" s="218"/>
      <c r="AG101" s="197">
        <f>'D.1.4b - Vzduchotechnika'!J32</f>
        <v>0</v>
      </c>
      <c r="AH101" s="198"/>
      <c r="AI101" s="198"/>
      <c r="AJ101" s="198"/>
      <c r="AK101" s="198"/>
      <c r="AL101" s="198"/>
      <c r="AM101" s="198"/>
      <c r="AN101" s="197">
        <f t="shared" si="0"/>
        <v>0</v>
      </c>
      <c r="AO101" s="198"/>
      <c r="AP101" s="198"/>
      <c r="AQ101" s="83" t="s">
        <v>85</v>
      </c>
      <c r="AR101" s="47"/>
      <c r="AS101" s="84">
        <v>0</v>
      </c>
      <c r="AT101" s="85">
        <f t="shared" si="1"/>
        <v>0</v>
      </c>
      <c r="AU101" s="86">
        <f>'D.1.4b - Vzduchotechnika'!P122</f>
        <v>0</v>
      </c>
      <c r="AV101" s="85">
        <f>'D.1.4b - Vzduchotechnika'!J35</f>
        <v>0</v>
      </c>
      <c r="AW101" s="85">
        <f>'D.1.4b - Vzduchotechnika'!J36</f>
        <v>0</v>
      </c>
      <c r="AX101" s="85">
        <f>'D.1.4b - Vzduchotechnika'!J37</f>
        <v>0</v>
      </c>
      <c r="AY101" s="85">
        <f>'D.1.4b - Vzduchotechnika'!J38</f>
        <v>0</v>
      </c>
      <c r="AZ101" s="85">
        <f>'D.1.4b - Vzduchotechnika'!F35</f>
        <v>0</v>
      </c>
      <c r="BA101" s="85">
        <f>'D.1.4b - Vzduchotechnika'!F36</f>
        <v>0</v>
      </c>
      <c r="BB101" s="85">
        <f>'D.1.4b - Vzduchotechnika'!F37</f>
        <v>0</v>
      </c>
      <c r="BC101" s="85">
        <f>'D.1.4b - Vzduchotechnika'!F38</f>
        <v>0</v>
      </c>
      <c r="BD101" s="87">
        <f>'D.1.4b - Vzduchotechnika'!F39</f>
        <v>0</v>
      </c>
      <c r="BT101" s="24" t="s">
        <v>81</v>
      </c>
      <c r="BV101" s="24" t="s">
        <v>74</v>
      </c>
      <c r="BW101" s="24" t="s">
        <v>99</v>
      </c>
      <c r="BX101" s="24" t="s">
        <v>97</v>
      </c>
      <c r="CL101" s="24" t="s">
        <v>1</v>
      </c>
    </row>
    <row r="102" spans="1:91" s="6" customFormat="1" ht="16.5" customHeight="1">
      <c r="B102" s="73"/>
      <c r="C102" s="74"/>
      <c r="D102" s="217" t="s">
        <v>100</v>
      </c>
      <c r="E102" s="217"/>
      <c r="F102" s="217"/>
      <c r="G102" s="217"/>
      <c r="H102" s="217"/>
      <c r="I102" s="75"/>
      <c r="J102" s="217" t="s">
        <v>101</v>
      </c>
      <c r="K102" s="217"/>
      <c r="L102" s="217"/>
      <c r="M102" s="217"/>
      <c r="N102" s="217"/>
      <c r="O102" s="217"/>
      <c r="P102" s="217"/>
      <c r="Q102" s="217"/>
      <c r="R102" s="217"/>
      <c r="S102" s="217"/>
      <c r="T102" s="217"/>
      <c r="U102" s="217"/>
      <c r="V102" s="217"/>
      <c r="W102" s="217"/>
      <c r="X102" s="217"/>
      <c r="Y102" s="217"/>
      <c r="Z102" s="217"/>
      <c r="AA102" s="217"/>
      <c r="AB102" s="217"/>
      <c r="AC102" s="217"/>
      <c r="AD102" s="217"/>
      <c r="AE102" s="217"/>
      <c r="AF102" s="217"/>
      <c r="AG102" s="196">
        <f>ROUND(AG103,2)</f>
        <v>0</v>
      </c>
      <c r="AH102" s="195"/>
      <c r="AI102" s="195"/>
      <c r="AJ102" s="195"/>
      <c r="AK102" s="195"/>
      <c r="AL102" s="195"/>
      <c r="AM102" s="195"/>
      <c r="AN102" s="194">
        <f t="shared" si="0"/>
        <v>0</v>
      </c>
      <c r="AO102" s="195"/>
      <c r="AP102" s="195"/>
      <c r="AQ102" s="76" t="s">
        <v>78</v>
      </c>
      <c r="AR102" s="73"/>
      <c r="AS102" s="77">
        <f>ROUND(AS103,2)</f>
        <v>0</v>
      </c>
      <c r="AT102" s="78">
        <f t="shared" si="1"/>
        <v>0</v>
      </c>
      <c r="AU102" s="79">
        <f>ROUND(AU103,5)</f>
        <v>0</v>
      </c>
      <c r="AV102" s="78">
        <f>ROUND(AZ102*L29,2)</f>
        <v>0</v>
      </c>
      <c r="AW102" s="78">
        <f>ROUND(BA102*L30,2)</f>
        <v>0</v>
      </c>
      <c r="AX102" s="78">
        <f>ROUND(BB102*L29,2)</f>
        <v>0</v>
      </c>
      <c r="AY102" s="78">
        <f>ROUND(BC102*L30,2)</f>
        <v>0</v>
      </c>
      <c r="AZ102" s="78">
        <f>ROUND(AZ103,2)</f>
        <v>0</v>
      </c>
      <c r="BA102" s="78">
        <f>ROUND(BA103,2)</f>
        <v>0</v>
      </c>
      <c r="BB102" s="78">
        <f>ROUND(BB103,2)</f>
        <v>0</v>
      </c>
      <c r="BC102" s="78">
        <f>ROUND(BC103,2)</f>
        <v>0</v>
      </c>
      <c r="BD102" s="80">
        <f>ROUND(BD103,2)</f>
        <v>0</v>
      </c>
      <c r="BS102" s="81" t="s">
        <v>72</v>
      </c>
      <c r="BT102" s="81" t="s">
        <v>79</v>
      </c>
      <c r="BU102" s="81" t="s">
        <v>73</v>
      </c>
      <c r="BV102" s="81" t="s">
        <v>74</v>
      </c>
      <c r="BW102" s="81" t="s">
        <v>102</v>
      </c>
      <c r="BX102" s="81" t="s">
        <v>5</v>
      </c>
      <c r="CL102" s="81" t="s">
        <v>1</v>
      </c>
      <c r="CM102" s="81" t="s">
        <v>81</v>
      </c>
    </row>
    <row r="103" spans="1:91" s="3" customFormat="1" ht="16.5" customHeight="1">
      <c r="A103" s="82" t="s">
        <v>82</v>
      </c>
      <c r="B103" s="47"/>
      <c r="C103" s="14"/>
      <c r="D103" s="14"/>
      <c r="E103" s="218" t="s">
        <v>100</v>
      </c>
      <c r="F103" s="218"/>
      <c r="G103" s="218"/>
      <c r="H103" s="218"/>
      <c r="I103" s="218"/>
      <c r="J103" s="14"/>
      <c r="K103" s="218" t="s">
        <v>103</v>
      </c>
      <c r="L103" s="218"/>
      <c r="M103" s="218"/>
      <c r="N103" s="218"/>
      <c r="O103" s="218"/>
      <c r="P103" s="218"/>
      <c r="Q103" s="218"/>
      <c r="R103" s="218"/>
      <c r="S103" s="218"/>
      <c r="T103" s="218"/>
      <c r="U103" s="218"/>
      <c r="V103" s="218"/>
      <c r="W103" s="218"/>
      <c r="X103" s="218"/>
      <c r="Y103" s="218"/>
      <c r="Z103" s="218"/>
      <c r="AA103" s="218"/>
      <c r="AB103" s="218"/>
      <c r="AC103" s="218"/>
      <c r="AD103" s="218"/>
      <c r="AE103" s="218"/>
      <c r="AF103" s="218"/>
      <c r="AG103" s="197">
        <f>'D.1.4d - Elektroinstalace'!J32</f>
        <v>0</v>
      </c>
      <c r="AH103" s="198"/>
      <c r="AI103" s="198"/>
      <c r="AJ103" s="198"/>
      <c r="AK103" s="198"/>
      <c r="AL103" s="198"/>
      <c r="AM103" s="198"/>
      <c r="AN103" s="197">
        <f t="shared" si="0"/>
        <v>0</v>
      </c>
      <c r="AO103" s="198"/>
      <c r="AP103" s="198"/>
      <c r="AQ103" s="83" t="s">
        <v>85</v>
      </c>
      <c r="AR103" s="47"/>
      <c r="AS103" s="84">
        <v>0</v>
      </c>
      <c r="AT103" s="85">
        <f t="shared" si="1"/>
        <v>0</v>
      </c>
      <c r="AU103" s="86">
        <f>'D.1.4d - Elektroinstalace'!P123</f>
        <v>0</v>
      </c>
      <c r="AV103" s="85">
        <f>'D.1.4d - Elektroinstalace'!J35</f>
        <v>0</v>
      </c>
      <c r="AW103" s="85">
        <f>'D.1.4d - Elektroinstalace'!J36</f>
        <v>0</v>
      </c>
      <c r="AX103" s="85">
        <f>'D.1.4d - Elektroinstalace'!J37</f>
        <v>0</v>
      </c>
      <c r="AY103" s="85">
        <f>'D.1.4d - Elektroinstalace'!J38</f>
        <v>0</v>
      </c>
      <c r="AZ103" s="85">
        <f>'D.1.4d - Elektroinstalace'!F35</f>
        <v>0</v>
      </c>
      <c r="BA103" s="85">
        <f>'D.1.4d - Elektroinstalace'!F36</f>
        <v>0</v>
      </c>
      <c r="BB103" s="85">
        <f>'D.1.4d - Elektroinstalace'!F37</f>
        <v>0</v>
      </c>
      <c r="BC103" s="85">
        <f>'D.1.4d - Elektroinstalace'!F38</f>
        <v>0</v>
      </c>
      <c r="BD103" s="87">
        <f>'D.1.4d - Elektroinstalace'!F39</f>
        <v>0</v>
      </c>
      <c r="BT103" s="24" t="s">
        <v>81</v>
      </c>
      <c r="BV103" s="24" t="s">
        <v>74</v>
      </c>
      <c r="BW103" s="24" t="s">
        <v>104</v>
      </c>
      <c r="BX103" s="24" t="s">
        <v>102</v>
      </c>
      <c r="CL103" s="24" t="s">
        <v>1</v>
      </c>
    </row>
    <row r="104" spans="1:91" s="6" customFormat="1" ht="16.5" customHeight="1">
      <c r="A104" s="82" t="s">
        <v>82</v>
      </c>
      <c r="B104" s="73"/>
      <c r="C104" s="74"/>
      <c r="D104" s="217" t="s">
        <v>105</v>
      </c>
      <c r="E104" s="217"/>
      <c r="F104" s="217"/>
      <c r="G104" s="217"/>
      <c r="H104" s="217"/>
      <c r="I104" s="75"/>
      <c r="J104" s="217" t="s">
        <v>106</v>
      </c>
      <c r="K104" s="217"/>
      <c r="L104" s="217"/>
      <c r="M104" s="217"/>
      <c r="N104" s="217"/>
      <c r="O104" s="217"/>
      <c r="P104" s="217"/>
      <c r="Q104" s="217"/>
      <c r="R104" s="217"/>
      <c r="S104" s="217"/>
      <c r="T104" s="217"/>
      <c r="U104" s="217"/>
      <c r="V104" s="217"/>
      <c r="W104" s="217"/>
      <c r="X104" s="217"/>
      <c r="Y104" s="217"/>
      <c r="Z104" s="217"/>
      <c r="AA104" s="217"/>
      <c r="AB104" s="217"/>
      <c r="AC104" s="217"/>
      <c r="AD104" s="217"/>
      <c r="AE104" s="217"/>
      <c r="AF104" s="217"/>
      <c r="AG104" s="194">
        <f>'D.1.4e - Slaboproudá elek...'!J30</f>
        <v>0</v>
      </c>
      <c r="AH104" s="195"/>
      <c r="AI104" s="195"/>
      <c r="AJ104" s="195"/>
      <c r="AK104" s="195"/>
      <c r="AL104" s="195"/>
      <c r="AM104" s="195"/>
      <c r="AN104" s="194">
        <f t="shared" si="0"/>
        <v>0</v>
      </c>
      <c r="AO104" s="195"/>
      <c r="AP104" s="195"/>
      <c r="AQ104" s="76" t="s">
        <v>78</v>
      </c>
      <c r="AR104" s="73"/>
      <c r="AS104" s="77">
        <v>0</v>
      </c>
      <c r="AT104" s="78">
        <f t="shared" si="1"/>
        <v>0</v>
      </c>
      <c r="AU104" s="79">
        <f>'D.1.4e - Slaboproudá elek...'!P120</f>
        <v>0</v>
      </c>
      <c r="AV104" s="78">
        <f>'D.1.4e - Slaboproudá elek...'!J33</f>
        <v>0</v>
      </c>
      <c r="AW104" s="78">
        <f>'D.1.4e - Slaboproudá elek...'!J34</f>
        <v>0</v>
      </c>
      <c r="AX104" s="78">
        <f>'D.1.4e - Slaboproudá elek...'!J35</f>
        <v>0</v>
      </c>
      <c r="AY104" s="78">
        <f>'D.1.4e - Slaboproudá elek...'!J36</f>
        <v>0</v>
      </c>
      <c r="AZ104" s="78">
        <f>'D.1.4e - Slaboproudá elek...'!F33</f>
        <v>0</v>
      </c>
      <c r="BA104" s="78">
        <f>'D.1.4e - Slaboproudá elek...'!F34</f>
        <v>0</v>
      </c>
      <c r="BB104" s="78">
        <f>'D.1.4e - Slaboproudá elek...'!F35</f>
        <v>0</v>
      </c>
      <c r="BC104" s="78">
        <f>'D.1.4e - Slaboproudá elek...'!F36</f>
        <v>0</v>
      </c>
      <c r="BD104" s="80">
        <f>'D.1.4e - Slaboproudá elek...'!F37</f>
        <v>0</v>
      </c>
      <c r="BT104" s="81" t="s">
        <v>79</v>
      </c>
      <c r="BV104" s="81" t="s">
        <v>74</v>
      </c>
      <c r="BW104" s="81" t="s">
        <v>107</v>
      </c>
      <c r="BX104" s="81" t="s">
        <v>5</v>
      </c>
      <c r="CL104" s="81" t="s">
        <v>1</v>
      </c>
      <c r="CM104" s="81" t="s">
        <v>81</v>
      </c>
    </row>
    <row r="105" spans="1:91" s="6" customFormat="1" ht="16.5" customHeight="1">
      <c r="B105" s="73"/>
      <c r="C105" s="74"/>
      <c r="D105" s="217" t="s">
        <v>108</v>
      </c>
      <c r="E105" s="217"/>
      <c r="F105" s="217"/>
      <c r="G105" s="217"/>
      <c r="H105" s="217"/>
      <c r="I105" s="75"/>
      <c r="J105" s="217" t="s">
        <v>109</v>
      </c>
      <c r="K105" s="217"/>
      <c r="L105" s="217"/>
      <c r="M105" s="217"/>
      <c r="N105" s="217"/>
      <c r="O105" s="217"/>
      <c r="P105" s="217"/>
      <c r="Q105" s="217"/>
      <c r="R105" s="217"/>
      <c r="S105" s="217"/>
      <c r="T105" s="217"/>
      <c r="U105" s="217"/>
      <c r="V105" s="217"/>
      <c r="W105" s="217"/>
      <c r="X105" s="217"/>
      <c r="Y105" s="217"/>
      <c r="Z105" s="217"/>
      <c r="AA105" s="217"/>
      <c r="AB105" s="217"/>
      <c r="AC105" s="217"/>
      <c r="AD105" s="217"/>
      <c r="AE105" s="217"/>
      <c r="AF105" s="217"/>
      <c r="AG105" s="196">
        <f>ROUND(AG106,2)</f>
        <v>0</v>
      </c>
      <c r="AH105" s="195"/>
      <c r="AI105" s="195"/>
      <c r="AJ105" s="195"/>
      <c r="AK105" s="195"/>
      <c r="AL105" s="195"/>
      <c r="AM105" s="195"/>
      <c r="AN105" s="194">
        <f t="shared" si="0"/>
        <v>0</v>
      </c>
      <c r="AO105" s="195"/>
      <c r="AP105" s="195"/>
      <c r="AQ105" s="76" t="s">
        <v>78</v>
      </c>
      <c r="AR105" s="73"/>
      <c r="AS105" s="77">
        <f>ROUND(AS106,2)</f>
        <v>0</v>
      </c>
      <c r="AT105" s="78">
        <f t="shared" si="1"/>
        <v>0</v>
      </c>
      <c r="AU105" s="79">
        <f>ROUND(AU106,5)</f>
        <v>0</v>
      </c>
      <c r="AV105" s="78">
        <f>ROUND(AZ105*L29,2)</f>
        <v>0</v>
      </c>
      <c r="AW105" s="78">
        <f>ROUND(BA105*L30,2)</f>
        <v>0</v>
      </c>
      <c r="AX105" s="78">
        <f>ROUND(BB105*L29,2)</f>
        <v>0</v>
      </c>
      <c r="AY105" s="78">
        <f>ROUND(BC105*L30,2)</f>
        <v>0</v>
      </c>
      <c r="AZ105" s="78">
        <f>ROUND(AZ106,2)</f>
        <v>0</v>
      </c>
      <c r="BA105" s="78">
        <f>ROUND(BA106,2)</f>
        <v>0</v>
      </c>
      <c r="BB105" s="78">
        <f>ROUND(BB106,2)</f>
        <v>0</v>
      </c>
      <c r="BC105" s="78">
        <f>ROUND(BC106,2)</f>
        <v>0</v>
      </c>
      <c r="BD105" s="80">
        <f>ROUND(BD106,2)</f>
        <v>0</v>
      </c>
      <c r="BS105" s="81" t="s">
        <v>72</v>
      </c>
      <c r="BT105" s="81" t="s">
        <v>79</v>
      </c>
      <c r="BU105" s="81" t="s">
        <v>73</v>
      </c>
      <c r="BV105" s="81" t="s">
        <v>74</v>
      </c>
      <c r="BW105" s="81" t="s">
        <v>110</v>
      </c>
      <c r="BX105" s="81" t="s">
        <v>5</v>
      </c>
      <c r="CL105" s="81" t="s">
        <v>1</v>
      </c>
      <c r="CM105" s="81" t="s">
        <v>81</v>
      </c>
    </row>
    <row r="106" spans="1:91" s="3" customFormat="1" ht="16.5" customHeight="1">
      <c r="A106" s="82" t="s">
        <v>82</v>
      </c>
      <c r="B106" s="47"/>
      <c r="C106" s="14"/>
      <c r="D106" s="14"/>
      <c r="E106" s="218" t="s">
        <v>108</v>
      </c>
      <c r="F106" s="218"/>
      <c r="G106" s="218"/>
      <c r="H106" s="218"/>
      <c r="I106" s="218"/>
      <c r="J106" s="14"/>
      <c r="K106" s="218" t="s">
        <v>109</v>
      </c>
      <c r="L106" s="218"/>
      <c r="M106" s="218"/>
      <c r="N106" s="218"/>
      <c r="O106" s="218"/>
      <c r="P106" s="218"/>
      <c r="Q106" s="218"/>
      <c r="R106" s="218"/>
      <c r="S106" s="218"/>
      <c r="T106" s="218"/>
      <c r="U106" s="218"/>
      <c r="V106" s="218"/>
      <c r="W106" s="218"/>
      <c r="X106" s="218"/>
      <c r="Y106" s="218"/>
      <c r="Z106" s="218"/>
      <c r="AA106" s="218"/>
      <c r="AB106" s="218"/>
      <c r="AC106" s="218"/>
      <c r="AD106" s="218"/>
      <c r="AE106" s="218"/>
      <c r="AF106" s="218"/>
      <c r="AG106" s="197">
        <f>'PS 01 - Vestavby'!J32</f>
        <v>0</v>
      </c>
      <c r="AH106" s="198"/>
      <c r="AI106" s="198"/>
      <c r="AJ106" s="198"/>
      <c r="AK106" s="198"/>
      <c r="AL106" s="198"/>
      <c r="AM106" s="198"/>
      <c r="AN106" s="197">
        <f t="shared" si="0"/>
        <v>0</v>
      </c>
      <c r="AO106" s="198"/>
      <c r="AP106" s="198"/>
      <c r="AQ106" s="83" t="s">
        <v>85</v>
      </c>
      <c r="AR106" s="47"/>
      <c r="AS106" s="84">
        <v>0</v>
      </c>
      <c r="AT106" s="85">
        <f t="shared" si="1"/>
        <v>0</v>
      </c>
      <c r="AU106" s="86">
        <f>'PS 01 - Vestavby'!P127</f>
        <v>0</v>
      </c>
      <c r="AV106" s="85">
        <f>'PS 01 - Vestavby'!J35</f>
        <v>0</v>
      </c>
      <c r="AW106" s="85">
        <f>'PS 01 - Vestavby'!J36</f>
        <v>0</v>
      </c>
      <c r="AX106" s="85">
        <f>'PS 01 - Vestavby'!J37</f>
        <v>0</v>
      </c>
      <c r="AY106" s="85">
        <f>'PS 01 - Vestavby'!J38</f>
        <v>0</v>
      </c>
      <c r="AZ106" s="85">
        <f>'PS 01 - Vestavby'!F35</f>
        <v>0</v>
      </c>
      <c r="BA106" s="85">
        <f>'PS 01 - Vestavby'!F36</f>
        <v>0</v>
      </c>
      <c r="BB106" s="85">
        <f>'PS 01 - Vestavby'!F37</f>
        <v>0</v>
      </c>
      <c r="BC106" s="85">
        <f>'PS 01 - Vestavby'!F38</f>
        <v>0</v>
      </c>
      <c r="BD106" s="87">
        <f>'PS 01 - Vestavby'!F39</f>
        <v>0</v>
      </c>
      <c r="BT106" s="24" t="s">
        <v>81</v>
      </c>
      <c r="BV106" s="24" t="s">
        <v>74</v>
      </c>
      <c r="BW106" s="24" t="s">
        <v>111</v>
      </c>
      <c r="BX106" s="24" t="s">
        <v>110</v>
      </c>
      <c r="CL106" s="24" t="s">
        <v>1</v>
      </c>
    </row>
    <row r="107" spans="1:91" s="6" customFormat="1" ht="16.5" customHeight="1">
      <c r="B107" s="73"/>
      <c r="C107" s="74"/>
      <c r="D107" s="217" t="s">
        <v>112</v>
      </c>
      <c r="E107" s="217"/>
      <c r="F107" s="217"/>
      <c r="G107" s="217"/>
      <c r="H107" s="217"/>
      <c r="I107" s="75"/>
      <c r="J107" s="217" t="s">
        <v>113</v>
      </c>
      <c r="K107" s="217"/>
      <c r="L107" s="217"/>
      <c r="M107" s="217"/>
      <c r="N107" s="217"/>
      <c r="O107" s="217"/>
      <c r="P107" s="217"/>
      <c r="Q107" s="217"/>
      <c r="R107" s="217"/>
      <c r="S107" s="217"/>
      <c r="T107" s="217"/>
      <c r="U107" s="217"/>
      <c r="V107" s="217"/>
      <c r="W107" s="217"/>
      <c r="X107" s="217"/>
      <c r="Y107" s="217"/>
      <c r="Z107" s="217"/>
      <c r="AA107" s="217"/>
      <c r="AB107" s="217"/>
      <c r="AC107" s="217"/>
      <c r="AD107" s="217"/>
      <c r="AE107" s="217"/>
      <c r="AF107" s="217"/>
      <c r="AG107" s="196">
        <f>ROUND(AG108,2)</f>
        <v>0</v>
      </c>
      <c r="AH107" s="195"/>
      <c r="AI107" s="195"/>
      <c r="AJ107" s="195"/>
      <c r="AK107" s="195"/>
      <c r="AL107" s="195"/>
      <c r="AM107" s="195"/>
      <c r="AN107" s="194">
        <f t="shared" si="0"/>
        <v>0</v>
      </c>
      <c r="AO107" s="195"/>
      <c r="AP107" s="195"/>
      <c r="AQ107" s="76" t="s">
        <v>78</v>
      </c>
      <c r="AR107" s="73"/>
      <c r="AS107" s="77">
        <f>ROUND(AS108,2)</f>
        <v>0</v>
      </c>
      <c r="AT107" s="78">
        <f t="shared" si="1"/>
        <v>0</v>
      </c>
      <c r="AU107" s="79">
        <f>ROUND(AU108,5)</f>
        <v>0</v>
      </c>
      <c r="AV107" s="78">
        <f>ROUND(AZ107*L29,2)</f>
        <v>0</v>
      </c>
      <c r="AW107" s="78">
        <f>ROUND(BA107*L30,2)</f>
        <v>0</v>
      </c>
      <c r="AX107" s="78">
        <f>ROUND(BB107*L29,2)</f>
        <v>0</v>
      </c>
      <c r="AY107" s="78">
        <f>ROUND(BC107*L30,2)</f>
        <v>0</v>
      </c>
      <c r="AZ107" s="78">
        <f>ROUND(AZ108,2)</f>
        <v>0</v>
      </c>
      <c r="BA107" s="78">
        <f>ROUND(BA108,2)</f>
        <v>0</v>
      </c>
      <c r="BB107" s="78">
        <f>ROUND(BB108,2)</f>
        <v>0</v>
      </c>
      <c r="BC107" s="78">
        <f>ROUND(BC108,2)</f>
        <v>0</v>
      </c>
      <c r="BD107" s="80">
        <f>ROUND(BD108,2)</f>
        <v>0</v>
      </c>
      <c r="BS107" s="81" t="s">
        <v>72</v>
      </c>
      <c r="BT107" s="81" t="s">
        <v>79</v>
      </c>
      <c r="BU107" s="81" t="s">
        <v>73</v>
      </c>
      <c r="BV107" s="81" t="s">
        <v>74</v>
      </c>
      <c r="BW107" s="81" t="s">
        <v>114</v>
      </c>
      <c r="BX107" s="81" t="s">
        <v>5</v>
      </c>
      <c r="CL107" s="81" t="s">
        <v>1</v>
      </c>
      <c r="CM107" s="81" t="s">
        <v>81</v>
      </c>
    </row>
    <row r="108" spans="1:91" s="3" customFormat="1" ht="16.5" customHeight="1">
      <c r="A108" s="82" t="s">
        <v>82</v>
      </c>
      <c r="B108" s="47"/>
      <c r="C108" s="14"/>
      <c r="D108" s="14"/>
      <c r="E108" s="218" t="s">
        <v>115</v>
      </c>
      <c r="F108" s="218"/>
      <c r="G108" s="218"/>
      <c r="H108" s="218"/>
      <c r="I108" s="218"/>
      <c r="J108" s="14"/>
      <c r="K108" s="218" t="s">
        <v>113</v>
      </c>
      <c r="L108" s="218"/>
      <c r="M108" s="218"/>
      <c r="N108" s="218"/>
      <c r="O108" s="218"/>
      <c r="P108" s="218"/>
      <c r="Q108" s="218"/>
      <c r="R108" s="218"/>
      <c r="S108" s="218"/>
      <c r="T108" s="218"/>
      <c r="U108" s="218"/>
      <c r="V108" s="218"/>
      <c r="W108" s="218"/>
      <c r="X108" s="218"/>
      <c r="Y108" s="218"/>
      <c r="Z108" s="218"/>
      <c r="AA108" s="218"/>
      <c r="AB108" s="218"/>
      <c r="AC108" s="218"/>
      <c r="AD108" s="218"/>
      <c r="AE108" s="218"/>
      <c r="AF108" s="218"/>
      <c r="AG108" s="197">
        <f>'PS02 - Rozvody mediciální...'!J32</f>
        <v>0</v>
      </c>
      <c r="AH108" s="198"/>
      <c r="AI108" s="198"/>
      <c r="AJ108" s="198"/>
      <c r="AK108" s="198"/>
      <c r="AL108" s="198"/>
      <c r="AM108" s="198"/>
      <c r="AN108" s="197">
        <f t="shared" si="0"/>
        <v>0</v>
      </c>
      <c r="AO108" s="198"/>
      <c r="AP108" s="198"/>
      <c r="AQ108" s="83" t="s">
        <v>85</v>
      </c>
      <c r="AR108" s="47"/>
      <c r="AS108" s="84">
        <v>0</v>
      </c>
      <c r="AT108" s="85">
        <f t="shared" si="1"/>
        <v>0</v>
      </c>
      <c r="AU108" s="86">
        <f>'PS02 - Rozvody mediciální...'!P123</f>
        <v>0</v>
      </c>
      <c r="AV108" s="85">
        <f>'PS02 - Rozvody mediciální...'!J35</f>
        <v>0</v>
      </c>
      <c r="AW108" s="85">
        <f>'PS02 - Rozvody mediciální...'!J36</f>
        <v>0</v>
      </c>
      <c r="AX108" s="85">
        <f>'PS02 - Rozvody mediciální...'!J37</f>
        <v>0</v>
      </c>
      <c r="AY108" s="85">
        <f>'PS02 - Rozvody mediciální...'!J38</f>
        <v>0</v>
      </c>
      <c r="AZ108" s="85">
        <f>'PS02 - Rozvody mediciální...'!F35</f>
        <v>0</v>
      </c>
      <c r="BA108" s="85">
        <f>'PS02 - Rozvody mediciální...'!F36</f>
        <v>0</v>
      </c>
      <c r="BB108" s="85">
        <f>'PS02 - Rozvody mediciální...'!F37</f>
        <v>0</v>
      </c>
      <c r="BC108" s="85">
        <f>'PS02 - Rozvody mediciální...'!F38</f>
        <v>0</v>
      </c>
      <c r="BD108" s="87">
        <f>'PS02 - Rozvody mediciální...'!F39</f>
        <v>0</v>
      </c>
      <c r="BT108" s="24" t="s">
        <v>81</v>
      </c>
      <c r="BV108" s="24" t="s">
        <v>74</v>
      </c>
      <c r="BW108" s="24" t="s">
        <v>116</v>
      </c>
      <c r="BX108" s="24" t="s">
        <v>114</v>
      </c>
      <c r="CL108" s="24" t="s">
        <v>1</v>
      </c>
    </row>
    <row r="109" spans="1:91" s="6" customFormat="1" ht="16.5" customHeight="1">
      <c r="B109" s="73"/>
      <c r="C109" s="74"/>
      <c r="D109" s="217" t="s">
        <v>117</v>
      </c>
      <c r="E109" s="217"/>
      <c r="F109" s="217"/>
      <c r="G109" s="217"/>
      <c r="H109" s="217"/>
      <c r="I109" s="75"/>
      <c r="J109" s="217" t="s">
        <v>118</v>
      </c>
      <c r="K109" s="217"/>
      <c r="L109" s="217"/>
      <c r="M109" s="217"/>
      <c r="N109" s="217"/>
      <c r="O109" s="217"/>
      <c r="P109" s="217"/>
      <c r="Q109" s="217"/>
      <c r="R109" s="217"/>
      <c r="S109" s="217"/>
      <c r="T109" s="217"/>
      <c r="U109" s="217"/>
      <c r="V109" s="217"/>
      <c r="W109" s="217"/>
      <c r="X109" s="217"/>
      <c r="Y109" s="217"/>
      <c r="Z109" s="217"/>
      <c r="AA109" s="217"/>
      <c r="AB109" s="217"/>
      <c r="AC109" s="217"/>
      <c r="AD109" s="217"/>
      <c r="AE109" s="217"/>
      <c r="AF109" s="217"/>
      <c r="AG109" s="196">
        <f>ROUND(AG110,2)</f>
        <v>0</v>
      </c>
      <c r="AH109" s="195"/>
      <c r="AI109" s="195"/>
      <c r="AJ109" s="195"/>
      <c r="AK109" s="195"/>
      <c r="AL109" s="195"/>
      <c r="AM109" s="195"/>
      <c r="AN109" s="194">
        <f t="shared" si="0"/>
        <v>0</v>
      </c>
      <c r="AO109" s="195"/>
      <c r="AP109" s="195"/>
      <c r="AQ109" s="76" t="s">
        <v>78</v>
      </c>
      <c r="AR109" s="73"/>
      <c r="AS109" s="77">
        <f>ROUND(AS110,2)</f>
        <v>0</v>
      </c>
      <c r="AT109" s="78">
        <f t="shared" si="1"/>
        <v>0</v>
      </c>
      <c r="AU109" s="79">
        <f>ROUND(AU110,5)</f>
        <v>0</v>
      </c>
      <c r="AV109" s="78">
        <f>ROUND(AZ109*L29,2)</f>
        <v>0</v>
      </c>
      <c r="AW109" s="78">
        <f>ROUND(BA109*L30,2)</f>
        <v>0</v>
      </c>
      <c r="AX109" s="78">
        <f>ROUND(BB109*L29,2)</f>
        <v>0</v>
      </c>
      <c r="AY109" s="78">
        <f>ROUND(BC109*L30,2)</f>
        <v>0</v>
      </c>
      <c r="AZ109" s="78">
        <f>ROUND(AZ110,2)</f>
        <v>0</v>
      </c>
      <c r="BA109" s="78">
        <f>ROUND(BA110,2)</f>
        <v>0</v>
      </c>
      <c r="BB109" s="78">
        <f>ROUND(BB110,2)</f>
        <v>0</v>
      </c>
      <c r="BC109" s="78">
        <f>ROUND(BC110,2)</f>
        <v>0</v>
      </c>
      <c r="BD109" s="80">
        <f>ROUND(BD110,2)</f>
        <v>0</v>
      </c>
      <c r="BS109" s="81" t="s">
        <v>72</v>
      </c>
      <c r="BT109" s="81" t="s">
        <v>79</v>
      </c>
      <c r="BU109" s="81" t="s">
        <v>73</v>
      </c>
      <c r="BV109" s="81" t="s">
        <v>74</v>
      </c>
      <c r="BW109" s="81" t="s">
        <v>119</v>
      </c>
      <c r="BX109" s="81" t="s">
        <v>5</v>
      </c>
      <c r="CL109" s="81" t="s">
        <v>1</v>
      </c>
      <c r="CM109" s="81" t="s">
        <v>81</v>
      </c>
    </row>
    <row r="110" spans="1:91" s="3" customFormat="1" ht="16.5" customHeight="1">
      <c r="A110" s="82" t="s">
        <v>82</v>
      </c>
      <c r="B110" s="47"/>
      <c r="C110" s="14"/>
      <c r="D110" s="14"/>
      <c r="E110" s="218" t="s">
        <v>117</v>
      </c>
      <c r="F110" s="218"/>
      <c r="G110" s="218"/>
      <c r="H110" s="218"/>
      <c r="I110" s="218"/>
      <c r="J110" s="14"/>
      <c r="K110" s="218" t="s">
        <v>118</v>
      </c>
      <c r="L110" s="218"/>
      <c r="M110" s="218"/>
      <c r="N110" s="218"/>
      <c r="O110" s="218"/>
      <c r="P110" s="218"/>
      <c r="Q110" s="218"/>
      <c r="R110" s="218"/>
      <c r="S110" s="218"/>
      <c r="T110" s="218"/>
      <c r="U110" s="218"/>
      <c r="V110" s="218"/>
      <c r="W110" s="218"/>
      <c r="X110" s="218"/>
      <c r="Y110" s="218"/>
      <c r="Z110" s="218"/>
      <c r="AA110" s="218"/>
      <c r="AB110" s="218"/>
      <c r="AC110" s="218"/>
      <c r="AD110" s="218"/>
      <c r="AE110" s="218"/>
      <c r="AF110" s="218"/>
      <c r="AG110" s="197">
        <f>'PS 03 - Zdravotnická tech...'!J32</f>
        <v>0</v>
      </c>
      <c r="AH110" s="198"/>
      <c r="AI110" s="198"/>
      <c r="AJ110" s="198"/>
      <c r="AK110" s="198"/>
      <c r="AL110" s="198"/>
      <c r="AM110" s="198"/>
      <c r="AN110" s="197">
        <f t="shared" si="0"/>
        <v>0</v>
      </c>
      <c r="AO110" s="198"/>
      <c r="AP110" s="198"/>
      <c r="AQ110" s="83" t="s">
        <v>85</v>
      </c>
      <c r="AR110" s="47"/>
      <c r="AS110" s="88">
        <v>0</v>
      </c>
      <c r="AT110" s="89">
        <f t="shared" si="1"/>
        <v>0</v>
      </c>
      <c r="AU110" s="90">
        <f>'PS 03 - Zdravotnická tech...'!P120</f>
        <v>0</v>
      </c>
      <c r="AV110" s="89">
        <f>'PS 03 - Zdravotnická tech...'!J35</f>
        <v>0</v>
      </c>
      <c r="AW110" s="89">
        <f>'PS 03 - Zdravotnická tech...'!J36</f>
        <v>0</v>
      </c>
      <c r="AX110" s="89">
        <f>'PS 03 - Zdravotnická tech...'!J37</f>
        <v>0</v>
      </c>
      <c r="AY110" s="89">
        <f>'PS 03 - Zdravotnická tech...'!J38</f>
        <v>0</v>
      </c>
      <c r="AZ110" s="89">
        <f>'PS 03 - Zdravotnická tech...'!F35</f>
        <v>0</v>
      </c>
      <c r="BA110" s="89">
        <f>'PS 03 - Zdravotnická tech...'!F36</f>
        <v>0</v>
      </c>
      <c r="BB110" s="89">
        <f>'PS 03 - Zdravotnická tech...'!F37</f>
        <v>0</v>
      </c>
      <c r="BC110" s="89">
        <f>'PS 03 - Zdravotnická tech...'!F38</f>
        <v>0</v>
      </c>
      <c r="BD110" s="91">
        <f>'PS 03 - Zdravotnická tech...'!F39</f>
        <v>0</v>
      </c>
      <c r="BT110" s="24" t="s">
        <v>81</v>
      </c>
      <c r="BV110" s="24" t="s">
        <v>74</v>
      </c>
      <c r="BW110" s="24" t="s">
        <v>120</v>
      </c>
      <c r="BX110" s="24" t="s">
        <v>119</v>
      </c>
      <c r="CL110" s="24" t="s">
        <v>1</v>
      </c>
    </row>
    <row r="111" spans="1:91" s="1" customFormat="1" ht="30" customHeight="1">
      <c r="B111" s="31"/>
      <c r="AR111" s="31"/>
    </row>
    <row r="112" spans="1:91" s="1" customFormat="1" ht="6.95" customHeight="1">
      <c r="B112" s="43"/>
      <c r="C112" s="44"/>
      <c r="D112" s="44"/>
      <c r="E112" s="44"/>
      <c r="F112" s="44"/>
      <c r="G112" s="44"/>
      <c r="H112" s="44"/>
      <c r="I112" s="44"/>
      <c r="J112" s="44"/>
      <c r="K112" s="44"/>
      <c r="L112" s="44"/>
      <c r="M112" s="44"/>
      <c r="N112" s="44"/>
      <c r="O112" s="44"/>
      <c r="P112" s="44"/>
      <c r="Q112" s="44"/>
      <c r="R112" s="44"/>
      <c r="S112" s="44"/>
      <c r="T112" s="44"/>
      <c r="U112" s="44"/>
      <c r="V112" s="44"/>
      <c r="W112" s="44"/>
      <c r="X112" s="44"/>
      <c r="Y112" s="44"/>
      <c r="Z112" s="44"/>
      <c r="AA112" s="44"/>
      <c r="AB112" s="44"/>
      <c r="AC112" s="44"/>
      <c r="AD112" s="44"/>
      <c r="AE112" s="44"/>
      <c r="AF112" s="44"/>
      <c r="AG112" s="44"/>
      <c r="AH112" s="44"/>
      <c r="AI112" s="44"/>
      <c r="AJ112" s="44"/>
      <c r="AK112" s="44"/>
      <c r="AL112" s="44"/>
      <c r="AM112" s="44"/>
      <c r="AN112" s="44"/>
      <c r="AO112" s="44"/>
      <c r="AP112" s="44"/>
      <c r="AQ112" s="44"/>
      <c r="AR112" s="31"/>
    </row>
  </sheetData>
  <sheetProtection algorithmName="SHA-512" hashValue="4p0UhWbtMS2IMdO4d0glTHXLSsB56tBAMePMAMWpre1XrF64CuSBm3sHcJk/B3IxI1iYuoNGfVGksfiGqyFQNw==" saltValue="ln0XtGmyjJujeGHzFefBJ0+/uTberSNGCzI+y/ZMjuIvhCkCjKaw5AZah5l0cC5sNrdtN0x82v22WBCZNd8Nng==" spinCount="100000" sheet="1" objects="1" scenarios="1" formatColumns="0" formatRows="0"/>
  <mergeCells count="102">
    <mergeCell ref="J104:AF104"/>
    <mergeCell ref="J95:AF95"/>
    <mergeCell ref="K96:AF96"/>
    <mergeCell ref="K103:AF103"/>
    <mergeCell ref="K101:AF101"/>
    <mergeCell ref="K98:AF98"/>
    <mergeCell ref="D97:H97"/>
    <mergeCell ref="E98:I98"/>
    <mergeCell ref="E103:I103"/>
    <mergeCell ref="E101:I101"/>
    <mergeCell ref="E96:I96"/>
    <mergeCell ref="I92:AF92"/>
    <mergeCell ref="J102:AF102"/>
    <mergeCell ref="J100:AF100"/>
    <mergeCell ref="J99:AF99"/>
    <mergeCell ref="J97:AF97"/>
    <mergeCell ref="L85:AO85"/>
    <mergeCell ref="D105:H105"/>
    <mergeCell ref="J105:AF105"/>
    <mergeCell ref="E106:I106"/>
    <mergeCell ref="K106:AF106"/>
    <mergeCell ref="D107:H107"/>
    <mergeCell ref="J107:AF107"/>
    <mergeCell ref="E108:I108"/>
    <mergeCell ref="K108:AF108"/>
    <mergeCell ref="AG104:AM104"/>
    <mergeCell ref="AN104:AP104"/>
    <mergeCell ref="AN102:AP102"/>
    <mergeCell ref="AN101:AP101"/>
    <mergeCell ref="AN92:AP92"/>
    <mergeCell ref="AN96:AP96"/>
    <mergeCell ref="AN99:AP99"/>
    <mergeCell ref="AN100:AP100"/>
    <mergeCell ref="AN98:AP98"/>
    <mergeCell ref="C92:G92"/>
    <mergeCell ref="D104:H104"/>
    <mergeCell ref="D102:H102"/>
    <mergeCell ref="D100:H100"/>
    <mergeCell ref="D99:H99"/>
    <mergeCell ref="D95:H95"/>
    <mergeCell ref="D109:H109"/>
    <mergeCell ref="J109:AF109"/>
    <mergeCell ref="E110:I110"/>
    <mergeCell ref="K110:AF110"/>
    <mergeCell ref="AG94:AM94"/>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 ref="AG103:AM103"/>
    <mergeCell ref="AG102:AM102"/>
    <mergeCell ref="AG101:AM101"/>
    <mergeCell ref="AG92:AM92"/>
    <mergeCell ref="AG100:AM100"/>
    <mergeCell ref="AG99:AM99"/>
    <mergeCell ref="AG96:AM96"/>
    <mergeCell ref="AG97:AM97"/>
    <mergeCell ref="AG98:AM98"/>
    <mergeCell ref="AG95:AM95"/>
    <mergeCell ref="AM87:AN87"/>
    <mergeCell ref="AM90:AP90"/>
    <mergeCell ref="AM89:AP89"/>
    <mergeCell ref="AN97:AP97"/>
    <mergeCell ref="AN103:AP103"/>
    <mergeCell ref="AN95:AP95"/>
    <mergeCell ref="AN109:AP109"/>
    <mergeCell ref="AG109:AM109"/>
    <mergeCell ref="AN110:AP110"/>
    <mergeCell ref="AG110:AM110"/>
    <mergeCell ref="AN94:AP94"/>
    <mergeCell ref="AS89:AT91"/>
    <mergeCell ref="AN105:AP105"/>
    <mergeCell ref="AG105:AM105"/>
    <mergeCell ref="AN106:AP106"/>
    <mergeCell ref="AG106:AM106"/>
    <mergeCell ref="AN107:AP107"/>
    <mergeCell ref="AG107:AM107"/>
    <mergeCell ref="AN108:AP108"/>
    <mergeCell ref="AG108:AM108"/>
  </mergeCells>
  <hyperlinks>
    <hyperlink ref="A96" location="'VRN - Vedlejší rozpočtové...'!C2" display="/" xr:uid="{00000000-0004-0000-0000-000000000000}"/>
    <hyperlink ref="A98" location="'D.1.1. - Architektonicko ...'!C2" display="/" xr:uid="{00000000-0004-0000-0000-000001000000}"/>
    <hyperlink ref="A99" location="'D.1.4a - Zdravotně techni...'!C2" display="/" xr:uid="{00000000-0004-0000-0000-000002000000}"/>
    <hyperlink ref="A101" location="'D.1.4b - Vzduchotechnika'!C2" display="/" xr:uid="{00000000-0004-0000-0000-000003000000}"/>
    <hyperlink ref="A103" location="'D.1.4d - Elektroinstalace'!C2" display="/" xr:uid="{00000000-0004-0000-0000-000004000000}"/>
    <hyperlink ref="A104" location="'D.1.4e - Slaboproudá elek...'!C2" display="/" xr:uid="{00000000-0004-0000-0000-000005000000}"/>
    <hyperlink ref="A106" location="'PS 01 - Vestavby'!C2" display="/" xr:uid="{00000000-0004-0000-0000-000006000000}"/>
    <hyperlink ref="A108" location="'PS02 - Rozvody mediciální...'!C2" display="/" xr:uid="{00000000-0004-0000-0000-000007000000}"/>
    <hyperlink ref="A110" location="'PS 03 - Zdravotnická tech...'!C2" display="/" xr:uid="{00000000-0004-0000-0000-000008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131"/>
  <sheetViews>
    <sheetView showGridLines="0" tabSelected="1"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1" width="14.16406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1"/>
      <c r="M2" s="211"/>
      <c r="N2" s="211"/>
      <c r="O2" s="211"/>
      <c r="P2" s="211"/>
      <c r="Q2" s="211"/>
      <c r="R2" s="211"/>
      <c r="S2" s="211"/>
      <c r="T2" s="211"/>
      <c r="U2" s="211"/>
      <c r="V2" s="211"/>
      <c r="AT2" s="16" t="s">
        <v>120</v>
      </c>
    </row>
    <row r="3" spans="2:46" ht="6.95" customHeight="1">
      <c r="B3" s="17"/>
      <c r="C3" s="18"/>
      <c r="D3" s="18"/>
      <c r="E3" s="18"/>
      <c r="F3" s="18"/>
      <c r="G3" s="18"/>
      <c r="H3" s="18"/>
      <c r="I3" s="18"/>
      <c r="J3" s="18"/>
      <c r="K3" s="18"/>
      <c r="L3" s="19"/>
      <c r="AT3" s="16" t="s">
        <v>81</v>
      </c>
    </row>
    <row r="4" spans="2:46" ht="24.95" customHeight="1">
      <c r="B4" s="19"/>
      <c r="D4" s="20" t="s">
        <v>121</v>
      </c>
      <c r="L4" s="19"/>
      <c r="M4" s="92" t="s">
        <v>10</v>
      </c>
      <c r="AT4" s="16" t="s">
        <v>4</v>
      </c>
    </row>
    <row r="5" spans="2:46" ht="6.95" customHeight="1">
      <c r="B5" s="19"/>
      <c r="L5" s="19"/>
    </row>
    <row r="6" spans="2:46" ht="12" customHeight="1">
      <c r="B6" s="19"/>
      <c r="D6" s="26" t="s">
        <v>16</v>
      </c>
      <c r="L6" s="19"/>
    </row>
    <row r="7" spans="2:46" ht="16.5" customHeight="1">
      <c r="B7" s="19"/>
      <c r="E7" s="237" t="str">
        <f>'Rekapitulace stavby'!K6</f>
        <v>Nemocnice TGM Hodonín, PD modernizace OS</v>
      </c>
      <c r="F7" s="238"/>
      <c r="G7" s="238"/>
      <c r="H7" s="238"/>
      <c r="L7" s="19"/>
    </row>
    <row r="8" spans="2:46" ht="12" customHeight="1">
      <c r="B8" s="19"/>
      <c r="D8" s="26" t="s">
        <v>122</v>
      </c>
      <c r="L8" s="19"/>
    </row>
    <row r="9" spans="2:46" s="1" customFormat="1" ht="16.5" customHeight="1">
      <c r="B9" s="31"/>
      <c r="E9" s="237" t="s">
        <v>1364</v>
      </c>
      <c r="F9" s="236"/>
      <c r="G9" s="236"/>
      <c r="H9" s="236"/>
      <c r="L9" s="31"/>
    </row>
    <row r="10" spans="2:46" s="1" customFormat="1" ht="12" customHeight="1">
      <c r="B10" s="31"/>
      <c r="D10" s="26" t="s">
        <v>124</v>
      </c>
      <c r="L10" s="31"/>
    </row>
    <row r="11" spans="2:46" s="1" customFormat="1" ht="16.5" customHeight="1">
      <c r="B11" s="31"/>
      <c r="E11" s="231" t="s">
        <v>1364</v>
      </c>
      <c r="F11" s="236"/>
      <c r="G11" s="236"/>
      <c r="H11" s="236"/>
      <c r="L11" s="31"/>
    </row>
    <row r="12" spans="2:46" s="1" customFormat="1">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21</v>
      </c>
      <c r="I14" s="26" t="s">
        <v>22</v>
      </c>
      <c r="J14" s="51" t="str">
        <f>'Rekapitulace stavby'!AN8</f>
        <v>7.2.2023</v>
      </c>
      <c r="L14" s="31"/>
    </row>
    <row r="15" spans="2:46" s="1" customFormat="1" ht="10.9" customHeight="1">
      <c r="B15" s="31"/>
      <c r="L15" s="31"/>
    </row>
    <row r="16" spans="2:46" s="1" customFormat="1" ht="12" customHeight="1">
      <c r="B16" s="31"/>
      <c r="D16" s="26" t="s">
        <v>24</v>
      </c>
      <c r="I16" s="26" t="s">
        <v>25</v>
      </c>
      <c r="J16" s="24" t="str">
        <f>IF('Rekapitulace stavby'!AN10="","",'Rekapitulace stavby'!AN10)</f>
        <v/>
      </c>
      <c r="L16" s="31"/>
    </row>
    <row r="17" spans="2:12" s="1" customFormat="1" ht="18" customHeight="1">
      <c r="B17" s="31"/>
      <c r="E17" s="24" t="str">
        <f>IF('Rekapitulace stavby'!E11="","",'Rekapitulace stavby'!E11)</f>
        <v xml:space="preserve"> </v>
      </c>
      <c r="I17" s="26" t="s">
        <v>26</v>
      </c>
      <c r="J17" s="24" t="str">
        <f>IF('Rekapitulace stavby'!AN11="","",'Rekapitulace stavby'!AN11)</f>
        <v/>
      </c>
      <c r="L17" s="31"/>
    </row>
    <row r="18" spans="2:12" s="1" customFormat="1" ht="6.95" customHeight="1">
      <c r="B18" s="31"/>
      <c r="L18" s="31"/>
    </row>
    <row r="19" spans="2:12" s="1" customFormat="1" ht="12" customHeight="1">
      <c r="B19" s="31"/>
      <c r="D19" s="26" t="s">
        <v>27</v>
      </c>
      <c r="I19" s="26" t="s">
        <v>25</v>
      </c>
      <c r="J19" s="27" t="str">
        <f>'Rekapitulace stavby'!AN13</f>
        <v>Vyplň údaj</v>
      </c>
      <c r="L19" s="31"/>
    </row>
    <row r="20" spans="2:12" s="1" customFormat="1" ht="18" customHeight="1">
      <c r="B20" s="31"/>
      <c r="E20" s="239" t="str">
        <f>'Rekapitulace stavby'!E14</f>
        <v>Vyplň údaj</v>
      </c>
      <c r="F20" s="223"/>
      <c r="G20" s="223"/>
      <c r="H20" s="223"/>
      <c r="I20" s="26" t="s">
        <v>26</v>
      </c>
      <c r="J20" s="27" t="str">
        <f>'Rekapitulace stavby'!AN14</f>
        <v>Vyplň údaj</v>
      </c>
      <c r="L20" s="31"/>
    </row>
    <row r="21" spans="2:12" s="1" customFormat="1" ht="6.95" customHeight="1">
      <c r="B21" s="31"/>
      <c r="L21" s="31"/>
    </row>
    <row r="22" spans="2:12" s="1" customFormat="1" ht="12" customHeight="1">
      <c r="B22" s="31"/>
      <c r="D22" s="26" t="s">
        <v>29</v>
      </c>
      <c r="I22" s="26" t="s">
        <v>25</v>
      </c>
      <c r="J22" s="24" t="str">
        <f>IF('Rekapitulace stavby'!AN16="","",'Rekapitulace stavby'!AN16)</f>
        <v/>
      </c>
      <c r="L22" s="31"/>
    </row>
    <row r="23" spans="2:12" s="1" customFormat="1" ht="18" customHeight="1">
      <c r="B23" s="31"/>
      <c r="E23" s="24" t="str">
        <f>IF('Rekapitulace stavby'!E17="","",'Rekapitulace stavby'!E17)</f>
        <v xml:space="preserve"> </v>
      </c>
      <c r="I23" s="26" t="s">
        <v>26</v>
      </c>
      <c r="J23" s="24" t="str">
        <f>IF('Rekapitulace stavby'!AN17="","",'Rekapitulace stavby'!AN17)</f>
        <v/>
      </c>
      <c r="L23" s="31"/>
    </row>
    <row r="24" spans="2:12" s="1" customFormat="1" ht="6.95" customHeight="1">
      <c r="B24" s="31"/>
      <c r="L24" s="31"/>
    </row>
    <row r="25" spans="2:12" s="1" customFormat="1" ht="12" customHeight="1">
      <c r="B25" s="31"/>
      <c r="D25" s="26" t="s">
        <v>31</v>
      </c>
      <c r="I25" s="26" t="s">
        <v>25</v>
      </c>
      <c r="J25" s="24" t="str">
        <f>IF('Rekapitulace stavby'!AN19="","",'Rekapitulace stavby'!AN19)</f>
        <v/>
      </c>
      <c r="L25" s="31"/>
    </row>
    <row r="26" spans="2:12" s="1" customFormat="1" ht="18" customHeight="1">
      <c r="B26" s="31"/>
      <c r="E26" s="24" t="str">
        <f>IF('Rekapitulace stavby'!E20="","",'Rekapitulace stavby'!E20)</f>
        <v xml:space="preserve"> </v>
      </c>
      <c r="I26" s="26" t="s">
        <v>26</v>
      </c>
      <c r="J26" s="24" t="str">
        <f>IF('Rekapitulace stavby'!AN20="","",'Rekapitulace stavby'!AN20)</f>
        <v/>
      </c>
      <c r="L26" s="31"/>
    </row>
    <row r="27" spans="2:12" s="1" customFormat="1" ht="6.95" customHeight="1">
      <c r="B27" s="31"/>
      <c r="L27" s="31"/>
    </row>
    <row r="28" spans="2:12" s="1" customFormat="1" ht="12" customHeight="1">
      <c r="B28" s="31"/>
      <c r="D28" s="26" t="s">
        <v>32</v>
      </c>
      <c r="L28" s="31"/>
    </row>
    <row r="29" spans="2:12" s="7" customFormat="1" ht="16.5" customHeight="1">
      <c r="B29" s="93"/>
      <c r="E29" s="227" t="s">
        <v>1</v>
      </c>
      <c r="F29" s="227"/>
      <c r="G29" s="227"/>
      <c r="H29" s="227"/>
      <c r="L29" s="93"/>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4" t="s">
        <v>33</v>
      </c>
      <c r="J32" s="65">
        <f>ROUND(J120, 2)</f>
        <v>0</v>
      </c>
      <c r="L32" s="31"/>
    </row>
    <row r="33" spans="2:12" s="1" customFormat="1" ht="6.95" customHeight="1">
      <c r="B33" s="31"/>
      <c r="D33" s="52"/>
      <c r="E33" s="52"/>
      <c r="F33" s="52"/>
      <c r="G33" s="52"/>
      <c r="H33" s="52"/>
      <c r="I33" s="52"/>
      <c r="J33" s="52"/>
      <c r="K33" s="52"/>
      <c r="L33" s="31"/>
    </row>
    <row r="34" spans="2:12" s="1" customFormat="1" ht="14.45" customHeight="1">
      <c r="B34" s="31"/>
      <c r="F34" s="34" t="s">
        <v>35</v>
      </c>
      <c r="I34" s="34" t="s">
        <v>34</v>
      </c>
      <c r="J34" s="34" t="s">
        <v>36</v>
      </c>
      <c r="L34" s="31"/>
    </row>
    <row r="35" spans="2:12" s="1" customFormat="1" ht="14.45" customHeight="1">
      <c r="B35" s="31"/>
      <c r="D35" s="54" t="s">
        <v>37</v>
      </c>
      <c r="E35" s="26" t="s">
        <v>38</v>
      </c>
      <c r="F35" s="85">
        <f>ROUND((SUM(BE120:BE130)),  2)</f>
        <v>0</v>
      </c>
      <c r="I35" s="95">
        <v>0.21</v>
      </c>
      <c r="J35" s="85">
        <f>ROUND(((SUM(BE120:BE130))*I35),  2)</f>
        <v>0</v>
      </c>
      <c r="L35" s="31"/>
    </row>
    <row r="36" spans="2:12" s="1" customFormat="1" ht="14.45" customHeight="1">
      <c r="B36" s="31"/>
      <c r="E36" s="26" t="s">
        <v>39</v>
      </c>
      <c r="F36" s="85">
        <f>ROUND((SUM(BF120:BF130)),  2)</f>
        <v>0</v>
      </c>
      <c r="I36" s="95">
        <v>0.15</v>
      </c>
      <c r="J36" s="85">
        <f>ROUND(((SUM(BF120:BF130))*I36),  2)</f>
        <v>0</v>
      </c>
      <c r="L36" s="31"/>
    </row>
    <row r="37" spans="2:12" s="1" customFormat="1" ht="14.45" hidden="1" customHeight="1">
      <c r="B37" s="31"/>
      <c r="E37" s="26" t="s">
        <v>40</v>
      </c>
      <c r="F37" s="85">
        <f>ROUND((SUM(BG120:BG130)),  2)</f>
        <v>0</v>
      </c>
      <c r="I37" s="95">
        <v>0.21</v>
      </c>
      <c r="J37" s="85">
        <f>0</f>
        <v>0</v>
      </c>
      <c r="L37" s="31"/>
    </row>
    <row r="38" spans="2:12" s="1" customFormat="1" ht="14.45" hidden="1" customHeight="1">
      <c r="B38" s="31"/>
      <c r="E38" s="26" t="s">
        <v>41</v>
      </c>
      <c r="F38" s="85">
        <f>ROUND((SUM(BH120:BH130)),  2)</f>
        <v>0</v>
      </c>
      <c r="I38" s="95">
        <v>0.15</v>
      </c>
      <c r="J38" s="85">
        <f>0</f>
        <v>0</v>
      </c>
      <c r="L38" s="31"/>
    </row>
    <row r="39" spans="2:12" s="1" customFormat="1" ht="14.45" hidden="1" customHeight="1">
      <c r="B39" s="31"/>
      <c r="E39" s="26" t="s">
        <v>42</v>
      </c>
      <c r="F39" s="85">
        <f>ROUND((SUM(BI120:BI130)),  2)</f>
        <v>0</v>
      </c>
      <c r="I39" s="95">
        <v>0</v>
      </c>
      <c r="J39" s="85">
        <f>0</f>
        <v>0</v>
      </c>
      <c r="L39" s="31"/>
    </row>
    <row r="40" spans="2:12" s="1" customFormat="1" ht="6.95" customHeight="1">
      <c r="B40" s="31"/>
      <c r="L40" s="31"/>
    </row>
    <row r="41" spans="2:12" s="1" customFormat="1" ht="25.35" customHeight="1">
      <c r="B41" s="31"/>
      <c r="C41" s="96"/>
      <c r="D41" s="97" t="s">
        <v>43</v>
      </c>
      <c r="E41" s="56"/>
      <c r="F41" s="56"/>
      <c r="G41" s="98" t="s">
        <v>44</v>
      </c>
      <c r="H41" s="99" t="s">
        <v>45</v>
      </c>
      <c r="I41" s="56"/>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46</v>
      </c>
      <c r="E50" s="41"/>
      <c r="F50" s="41"/>
      <c r="G50" s="40" t="s">
        <v>47</v>
      </c>
      <c r="H50" s="41"/>
      <c r="I50" s="41"/>
      <c r="J50" s="41"/>
      <c r="K50" s="41"/>
      <c r="L50" s="31"/>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2.75">
      <c r="B61" s="31"/>
      <c r="D61" s="42" t="s">
        <v>48</v>
      </c>
      <c r="E61" s="33"/>
      <c r="F61" s="102" t="s">
        <v>49</v>
      </c>
      <c r="G61" s="42" t="s">
        <v>48</v>
      </c>
      <c r="H61" s="33"/>
      <c r="I61" s="33"/>
      <c r="J61" s="103" t="s">
        <v>49</v>
      </c>
      <c r="K61" s="33"/>
      <c r="L61" s="31"/>
    </row>
    <row r="62" spans="2:12">
      <c r="B62" s="19"/>
      <c r="L62" s="19"/>
    </row>
    <row r="63" spans="2:12">
      <c r="B63" s="19"/>
      <c r="L63" s="19"/>
    </row>
    <row r="64" spans="2:12">
      <c r="B64" s="19"/>
      <c r="L64" s="19"/>
    </row>
    <row r="65" spans="2:12" s="1" customFormat="1" ht="12.75">
      <c r="B65" s="31"/>
      <c r="D65" s="40" t="s">
        <v>50</v>
      </c>
      <c r="E65" s="41"/>
      <c r="F65" s="41"/>
      <c r="G65" s="40" t="s">
        <v>51</v>
      </c>
      <c r="H65" s="41"/>
      <c r="I65" s="41"/>
      <c r="J65" s="41"/>
      <c r="K65" s="41"/>
      <c r="L65" s="31"/>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2.75">
      <c r="B76" s="31"/>
      <c r="D76" s="42" t="s">
        <v>48</v>
      </c>
      <c r="E76" s="33"/>
      <c r="F76" s="102" t="s">
        <v>49</v>
      </c>
      <c r="G76" s="42" t="s">
        <v>48</v>
      </c>
      <c r="H76" s="33"/>
      <c r="I76" s="33"/>
      <c r="J76" s="103" t="s">
        <v>49</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126</v>
      </c>
      <c r="L82" s="31"/>
    </row>
    <row r="83" spans="2:12" s="1" customFormat="1" ht="6.95" customHeight="1">
      <c r="B83" s="31"/>
      <c r="L83" s="31"/>
    </row>
    <row r="84" spans="2:12" s="1" customFormat="1" ht="12" customHeight="1">
      <c r="B84" s="31"/>
      <c r="C84" s="26" t="s">
        <v>16</v>
      </c>
      <c r="L84" s="31"/>
    </row>
    <row r="85" spans="2:12" s="1" customFormat="1" ht="16.5" customHeight="1">
      <c r="B85" s="31"/>
      <c r="E85" s="237" t="str">
        <f>E7</f>
        <v>Nemocnice TGM Hodonín, PD modernizace OS</v>
      </c>
      <c r="F85" s="238"/>
      <c r="G85" s="238"/>
      <c r="H85" s="238"/>
      <c r="L85" s="31"/>
    </row>
    <row r="86" spans="2:12" ht="12" customHeight="1">
      <c r="B86" s="19"/>
      <c r="C86" s="26" t="s">
        <v>122</v>
      </c>
      <c r="L86" s="19"/>
    </row>
    <row r="87" spans="2:12" s="1" customFormat="1" ht="16.5" customHeight="1">
      <c r="B87" s="31"/>
      <c r="E87" s="237" t="s">
        <v>1364</v>
      </c>
      <c r="F87" s="236"/>
      <c r="G87" s="236"/>
      <c r="H87" s="236"/>
      <c r="L87" s="31"/>
    </row>
    <row r="88" spans="2:12" s="1" customFormat="1" ht="12" customHeight="1">
      <c r="B88" s="31"/>
      <c r="C88" s="26" t="s">
        <v>124</v>
      </c>
      <c r="L88" s="31"/>
    </row>
    <row r="89" spans="2:12" s="1" customFormat="1" ht="16.5" customHeight="1">
      <c r="B89" s="31"/>
      <c r="E89" s="231" t="str">
        <f>E11</f>
        <v>PS 03 - Zdravotnická technologie</v>
      </c>
      <c r="F89" s="236"/>
      <c r="G89" s="236"/>
      <c r="H89" s="236"/>
      <c r="L89" s="31"/>
    </row>
    <row r="90" spans="2:12" s="1" customFormat="1" ht="6.95" customHeight="1">
      <c r="B90" s="31"/>
      <c r="L90" s="31"/>
    </row>
    <row r="91" spans="2:12" s="1" customFormat="1" ht="12" customHeight="1">
      <c r="B91" s="31"/>
      <c r="C91" s="26" t="s">
        <v>20</v>
      </c>
      <c r="F91" s="24" t="str">
        <f>F14</f>
        <v xml:space="preserve"> </v>
      </c>
      <c r="I91" s="26" t="s">
        <v>22</v>
      </c>
      <c r="J91" s="51" t="str">
        <f>IF(J14="","",J14)</f>
        <v>7.2.2023</v>
      </c>
      <c r="L91" s="31"/>
    </row>
    <row r="92" spans="2:12" s="1" customFormat="1" ht="6.95" customHeight="1">
      <c r="B92" s="31"/>
      <c r="L92" s="31"/>
    </row>
    <row r="93" spans="2:12" s="1" customFormat="1" ht="15.2" customHeight="1">
      <c r="B93" s="31"/>
      <c r="C93" s="26" t="s">
        <v>24</v>
      </c>
      <c r="F93" s="24" t="str">
        <f>E17</f>
        <v xml:space="preserve"> </v>
      </c>
      <c r="I93" s="26" t="s">
        <v>29</v>
      </c>
      <c r="J93" s="29" t="str">
        <f>E23</f>
        <v xml:space="preserve"> </v>
      </c>
      <c r="L93" s="31"/>
    </row>
    <row r="94" spans="2:12" s="1" customFormat="1" ht="15.2" customHeight="1">
      <c r="B94" s="31"/>
      <c r="C94" s="26" t="s">
        <v>27</v>
      </c>
      <c r="F94" s="24" t="str">
        <f>IF(E20="","",E20)</f>
        <v>Vyplň údaj</v>
      </c>
      <c r="I94" s="26" t="s">
        <v>31</v>
      </c>
      <c r="J94" s="29" t="str">
        <f>E26</f>
        <v xml:space="preserve"> </v>
      </c>
      <c r="L94" s="31"/>
    </row>
    <row r="95" spans="2:12" s="1" customFormat="1" ht="10.35" customHeight="1">
      <c r="B95" s="31"/>
      <c r="L95" s="31"/>
    </row>
    <row r="96" spans="2:12" s="1" customFormat="1" ht="29.25" customHeight="1">
      <c r="B96" s="31"/>
      <c r="C96" s="104" t="s">
        <v>127</v>
      </c>
      <c r="D96" s="96"/>
      <c r="E96" s="96"/>
      <c r="F96" s="96"/>
      <c r="G96" s="96"/>
      <c r="H96" s="96"/>
      <c r="I96" s="96"/>
      <c r="J96" s="105" t="s">
        <v>128</v>
      </c>
      <c r="K96" s="96"/>
      <c r="L96" s="31"/>
    </row>
    <row r="97" spans="2:47" s="1" customFormat="1" ht="10.35" customHeight="1">
      <c r="B97" s="31"/>
      <c r="L97" s="31"/>
    </row>
    <row r="98" spans="2:47" s="1" customFormat="1" ht="22.9" customHeight="1">
      <c r="B98" s="31"/>
      <c r="C98" s="106" t="s">
        <v>129</v>
      </c>
      <c r="J98" s="65">
        <f>J120</f>
        <v>0</v>
      </c>
      <c r="L98" s="31"/>
      <c r="AU98" s="16" t="s">
        <v>130</v>
      </c>
    </row>
    <row r="99" spans="2:47" s="1" customFormat="1" ht="21.75" customHeight="1">
      <c r="B99" s="31"/>
      <c r="L99" s="31"/>
    </row>
    <row r="100" spans="2:47" s="1" customFormat="1" ht="6.95" customHeight="1">
      <c r="B100" s="43"/>
      <c r="C100" s="44"/>
      <c r="D100" s="44"/>
      <c r="E100" s="44"/>
      <c r="F100" s="44"/>
      <c r="G100" s="44"/>
      <c r="H100" s="44"/>
      <c r="I100" s="44"/>
      <c r="J100" s="44"/>
      <c r="K100" s="44"/>
      <c r="L100" s="31"/>
    </row>
    <row r="104" spans="2:47" s="1" customFormat="1" ht="6.95" customHeight="1">
      <c r="B104" s="45"/>
      <c r="C104" s="46"/>
      <c r="D104" s="46"/>
      <c r="E104" s="46"/>
      <c r="F104" s="46"/>
      <c r="G104" s="46"/>
      <c r="H104" s="46"/>
      <c r="I104" s="46"/>
      <c r="J104" s="46"/>
      <c r="K104" s="46"/>
      <c r="L104" s="31"/>
    </row>
    <row r="105" spans="2:47" s="1" customFormat="1" ht="24.95" customHeight="1">
      <c r="B105" s="31"/>
      <c r="C105" s="20" t="s">
        <v>133</v>
      </c>
      <c r="L105" s="31"/>
    </row>
    <row r="106" spans="2:47" s="1" customFormat="1" ht="6.95" customHeight="1">
      <c r="B106" s="31"/>
      <c r="L106" s="31"/>
    </row>
    <row r="107" spans="2:47" s="1" customFormat="1" ht="12" customHeight="1">
      <c r="B107" s="31"/>
      <c r="C107" s="26" t="s">
        <v>16</v>
      </c>
      <c r="L107" s="31"/>
    </row>
    <row r="108" spans="2:47" s="1" customFormat="1" ht="16.5" customHeight="1">
      <c r="B108" s="31"/>
      <c r="E108" s="237" t="str">
        <f>E7</f>
        <v>Nemocnice TGM Hodonín, PD modernizace OS</v>
      </c>
      <c r="F108" s="238"/>
      <c r="G108" s="238"/>
      <c r="H108" s="238"/>
      <c r="L108" s="31"/>
    </row>
    <row r="109" spans="2:47" ht="12" customHeight="1">
      <c r="B109" s="19"/>
      <c r="C109" s="26" t="s">
        <v>122</v>
      </c>
      <c r="L109" s="19"/>
    </row>
    <row r="110" spans="2:47" s="1" customFormat="1" ht="16.5" customHeight="1">
      <c r="B110" s="31"/>
      <c r="E110" s="237" t="s">
        <v>1364</v>
      </c>
      <c r="F110" s="236"/>
      <c r="G110" s="236"/>
      <c r="H110" s="236"/>
      <c r="L110" s="31"/>
    </row>
    <row r="111" spans="2:47" s="1" customFormat="1" ht="12" customHeight="1">
      <c r="B111" s="31"/>
      <c r="C111" s="26" t="s">
        <v>124</v>
      </c>
      <c r="L111" s="31"/>
    </row>
    <row r="112" spans="2:47" s="1" customFormat="1" ht="16.5" customHeight="1">
      <c r="B112" s="31"/>
      <c r="E112" s="231" t="str">
        <f>E11</f>
        <v>PS 03 - Zdravotnická technologie</v>
      </c>
      <c r="F112" s="236"/>
      <c r="G112" s="236"/>
      <c r="H112" s="236"/>
      <c r="L112" s="31"/>
    </row>
    <row r="113" spans="2:65" s="1" customFormat="1" ht="6.95" customHeight="1">
      <c r="B113" s="31"/>
      <c r="L113" s="31"/>
    </row>
    <row r="114" spans="2:65" s="1" customFormat="1" ht="12" customHeight="1">
      <c r="B114" s="31"/>
      <c r="C114" s="26" t="s">
        <v>20</v>
      </c>
      <c r="F114" s="24" t="str">
        <f>F14</f>
        <v xml:space="preserve"> </v>
      </c>
      <c r="I114" s="26" t="s">
        <v>22</v>
      </c>
      <c r="J114" s="51" t="str">
        <f>IF(J14="","",J14)</f>
        <v>7.2.2023</v>
      </c>
      <c r="L114" s="31"/>
    </row>
    <row r="115" spans="2:65" s="1" customFormat="1" ht="6.95" customHeight="1">
      <c r="B115" s="31"/>
      <c r="L115" s="31"/>
    </row>
    <row r="116" spans="2:65" s="1" customFormat="1" ht="15.2" customHeight="1">
      <c r="B116" s="31"/>
      <c r="C116" s="26" t="s">
        <v>24</v>
      </c>
      <c r="F116" s="24" t="str">
        <f>E17</f>
        <v xml:space="preserve"> </v>
      </c>
      <c r="I116" s="26" t="s">
        <v>29</v>
      </c>
      <c r="J116" s="29" t="str">
        <f>E23</f>
        <v xml:space="preserve"> </v>
      </c>
      <c r="L116" s="31"/>
    </row>
    <row r="117" spans="2:65" s="1" customFormat="1" ht="15.2" customHeight="1">
      <c r="B117" s="31"/>
      <c r="C117" s="26" t="s">
        <v>27</v>
      </c>
      <c r="F117" s="24" t="str">
        <f>IF(E20="","",E20)</f>
        <v>Vyplň údaj</v>
      </c>
      <c r="I117" s="26" t="s">
        <v>31</v>
      </c>
      <c r="J117" s="29" t="str">
        <f>E26</f>
        <v xml:space="preserve"> </v>
      </c>
      <c r="L117" s="31"/>
    </row>
    <row r="118" spans="2:65" s="1" customFormat="1" ht="10.35" customHeight="1">
      <c r="B118" s="31"/>
      <c r="L118" s="31"/>
    </row>
    <row r="119" spans="2:65" s="9" customFormat="1" ht="29.25" customHeight="1">
      <c r="B119" s="111"/>
      <c r="C119" s="112" t="s">
        <v>134</v>
      </c>
      <c r="D119" s="113" t="s">
        <v>58</v>
      </c>
      <c r="E119" s="113" t="s">
        <v>54</v>
      </c>
      <c r="F119" s="113" t="s">
        <v>55</v>
      </c>
      <c r="G119" s="113" t="s">
        <v>135</v>
      </c>
      <c r="H119" s="113" t="s">
        <v>136</v>
      </c>
      <c r="I119" s="113" t="s">
        <v>137</v>
      </c>
      <c r="J119" s="114" t="s">
        <v>128</v>
      </c>
      <c r="K119" s="115" t="s">
        <v>138</v>
      </c>
      <c r="L119" s="111"/>
      <c r="M119" s="58" t="s">
        <v>1</v>
      </c>
      <c r="N119" s="59" t="s">
        <v>37</v>
      </c>
      <c r="O119" s="59" t="s">
        <v>139</v>
      </c>
      <c r="P119" s="59" t="s">
        <v>140</v>
      </c>
      <c r="Q119" s="59" t="s">
        <v>141</v>
      </c>
      <c r="R119" s="59" t="s">
        <v>142</v>
      </c>
      <c r="S119" s="59" t="s">
        <v>143</v>
      </c>
      <c r="T119" s="59" t="s">
        <v>144</v>
      </c>
      <c r="U119" s="60" t="s">
        <v>145</v>
      </c>
    </row>
    <row r="120" spans="2:65" s="1" customFormat="1" ht="22.9" customHeight="1">
      <c r="B120" s="31"/>
      <c r="C120" s="63" t="s">
        <v>146</v>
      </c>
      <c r="J120" s="116">
        <f>BK120</f>
        <v>0</v>
      </c>
      <c r="L120" s="31"/>
      <c r="M120" s="61"/>
      <c r="N120" s="52"/>
      <c r="O120" s="52"/>
      <c r="P120" s="117">
        <f>SUM(P121:P130)</f>
        <v>0</v>
      </c>
      <c r="Q120" s="52"/>
      <c r="R120" s="117">
        <f>SUM(R121:R130)</f>
        <v>0</v>
      </c>
      <c r="S120" s="52"/>
      <c r="T120" s="117">
        <f>SUM(T121:T130)</f>
        <v>0</v>
      </c>
      <c r="U120" s="53"/>
      <c r="AT120" s="16" t="s">
        <v>72</v>
      </c>
      <c r="AU120" s="16" t="s">
        <v>130</v>
      </c>
      <c r="BK120" s="118">
        <f>SUM(BK121:BK130)</f>
        <v>0</v>
      </c>
    </row>
    <row r="121" spans="2:65" s="1" customFormat="1" ht="16.5" customHeight="1">
      <c r="B121" s="31"/>
      <c r="C121" s="129" t="s">
        <v>12</v>
      </c>
      <c r="D121" s="129" t="s">
        <v>149</v>
      </c>
      <c r="E121" s="130" t="s">
        <v>79</v>
      </c>
      <c r="F121" s="131" t="s">
        <v>1365</v>
      </c>
      <c r="G121" s="132" t="s">
        <v>671</v>
      </c>
      <c r="H121" s="133">
        <v>2</v>
      </c>
      <c r="I121" s="134"/>
      <c r="J121" s="135">
        <f t="shared" ref="J121:J130" si="0">ROUND(I121*H121,2)</f>
        <v>0</v>
      </c>
      <c r="K121" s="136"/>
      <c r="L121" s="31"/>
      <c r="M121" s="137" t="s">
        <v>1</v>
      </c>
      <c r="N121" s="138" t="s">
        <v>38</v>
      </c>
      <c r="P121" s="139">
        <f t="shared" ref="P121:P130" si="1">O121*H121</f>
        <v>0</v>
      </c>
      <c r="Q121" s="139">
        <v>0</v>
      </c>
      <c r="R121" s="139">
        <f t="shared" ref="R121:R130" si="2">Q121*H121</f>
        <v>0</v>
      </c>
      <c r="S121" s="139">
        <v>0</v>
      </c>
      <c r="T121" s="139">
        <f t="shared" ref="T121:T130" si="3">S121*H121</f>
        <v>0</v>
      </c>
      <c r="U121" s="140" t="s">
        <v>1</v>
      </c>
      <c r="AR121" s="141" t="s">
        <v>153</v>
      </c>
      <c r="AT121" s="141" t="s">
        <v>149</v>
      </c>
      <c r="AU121" s="141" t="s">
        <v>12</v>
      </c>
      <c r="AY121" s="16" t="s">
        <v>148</v>
      </c>
      <c r="BE121" s="142">
        <f t="shared" ref="BE121:BE130" si="4">IF(N121="základní",J121,0)</f>
        <v>0</v>
      </c>
      <c r="BF121" s="142">
        <f t="shared" ref="BF121:BF130" si="5">IF(N121="snížená",J121,0)</f>
        <v>0</v>
      </c>
      <c r="BG121" s="142">
        <f t="shared" ref="BG121:BG130" si="6">IF(N121="zákl. přenesená",J121,0)</f>
        <v>0</v>
      </c>
      <c r="BH121" s="142">
        <f t="shared" ref="BH121:BH130" si="7">IF(N121="sníž. přenesená",J121,0)</f>
        <v>0</v>
      </c>
      <c r="BI121" s="142">
        <f t="shared" ref="BI121:BI130" si="8">IF(N121="nulová",J121,0)</f>
        <v>0</v>
      </c>
      <c r="BJ121" s="16" t="s">
        <v>79</v>
      </c>
      <c r="BK121" s="142">
        <f t="shared" ref="BK121:BK130" si="9">ROUND(I121*H121,2)</f>
        <v>0</v>
      </c>
      <c r="BL121" s="16" t="s">
        <v>153</v>
      </c>
      <c r="BM121" s="141" t="s">
        <v>81</v>
      </c>
    </row>
    <row r="122" spans="2:65" s="1" customFormat="1" ht="16.5" customHeight="1">
      <c r="B122" s="31"/>
      <c r="C122" s="129" t="s">
        <v>12</v>
      </c>
      <c r="D122" s="129" t="s">
        <v>149</v>
      </c>
      <c r="E122" s="130" t="s">
        <v>81</v>
      </c>
      <c r="F122" s="131" t="s">
        <v>1366</v>
      </c>
      <c r="G122" s="132" t="s">
        <v>671</v>
      </c>
      <c r="H122" s="133">
        <v>1</v>
      </c>
      <c r="I122" s="134"/>
      <c r="J122" s="135">
        <f t="shared" si="0"/>
        <v>0</v>
      </c>
      <c r="K122" s="136"/>
      <c r="L122" s="31"/>
      <c r="M122" s="137" t="s">
        <v>1</v>
      </c>
      <c r="N122" s="138" t="s">
        <v>38</v>
      </c>
      <c r="P122" s="139">
        <f t="shared" si="1"/>
        <v>0</v>
      </c>
      <c r="Q122" s="139">
        <v>0</v>
      </c>
      <c r="R122" s="139">
        <f t="shared" si="2"/>
        <v>0</v>
      </c>
      <c r="S122" s="139">
        <v>0</v>
      </c>
      <c r="T122" s="139">
        <f t="shared" si="3"/>
        <v>0</v>
      </c>
      <c r="U122" s="140" t="s">
        <v>1</v>
      </c>
      <c r="AR122" s="141" t="s">
        <v>153</v>
      </c>
      <c r="AT122" s="141" t="s">
        <v>149</v>
      </c>
      <c r="AU122" s="141" t="s">
        <v>12</v>
      </c>
      <c r="AY122" s="16" t="s">
        <v>148</v>
      </c>
      <c r="BE122" s="142">
        <f t="shared" si="4"/>
        <v>0</v>
      </c>
      <c r="BF122" s="142">
        <f t="shared" si="5"/>
        <v>0</v>
      </c>
      <c r="BG122" s="142">
        <f t="shared" si="6"/>
        <v>0</v>
      </c>
      <c r="BH122" s="142">
        <f t="shared" si="7"/>
        <v>0</v>
      </c>
      <c r="BI122" s="142">
        <f t="shared" si="8"/>
        <v>0</v>
      </c>
      <c r="BJ122" s="16" t="s">
        <v>79</v>
      </c>
      <c r="BK122" s="142">
        <f t="shared" si="9"/>
        <v>0</v>
      </c>
      <c r="BL122" s="16" t="s">
        <v>153</v>
      </c>
      <c r="BM122" s="141" t="s">
        <v>153</v>
      </c>
    </row>
    <row r="123" spans="2:65" s="1" customFormat="1" ht="16.5" customHeight="1">
      <c r="B123" s="31"/>
      <c r="C123" s="129" t="s">
        <v>12</v>
      </c>
      <c r="D123" s="129" t="s">
        <v>149</v>
      </c>
      <c r="E123" s="130" t="s">
        <v>165</v>
      </c>
      <c r="F123" s="131" t="s">
        <v>1367</v>
      </c>
      <c r="G123" s="132" t="s">
        <v>671</v>
      </c>
      <c r="H123" s="133">
        <v>2</v>
      </c>
      <c r="I123" s="134"/>
      <c r="J123" s="135">
        <f t="shared" si="0"/>
        <v>0</v>
      </c>
      <c r="K123" s="136"/>
      <c r="L123" s="31"/>
      <c r="M123" s="137" t="s">
        <v>1</v>
      </c>
      <c r="N123" s="138" t="s">
        <v>38</v>
      </c>
      <c r="P123" s="139">
        <f t="shared" si="1"/>
        <v>0</v>
      </c>
      <c r="Q123" s="139">
        <v>0</v>
      </c>
      <c r="R123" s="139">
        <f t="shared" si="2"/>
        <v>0</v>
      </c>
      <c r="S123" s="139">
        <v>0</v>
      </c>
      <c r="T123" s="139">
        <f t="shared" si="3"/>
        <v>0</v>
      </c>
      <c r="U123" s="140" t="s">
        <v>1</v>
      </c>
      <c r="AR123" s="141" t="s">
        <v>153</v>
      </c>
      <c r="AT123" s="141" t="s">
        <v>149</v>
      </c>
      <c r="AU123" s="141" t="s">
        <v>12</v>
      </c>
      <c r="AY123" s="16" t="s">
        <v>148</v>
      </c>
      <c r="BE123" s="142">
        <f t="shared" si="4"/>
        <v>0</v>
      </c>
      <c r="BF123" s="142">
        <f t="shared" si="5"/>
        <v>0</v>
      </c>
      <c r="BG123" s="142">
        <f t="shared" si="6"/>
        <v>0</v>
      </c>
      <c r="BH123" s="142">
        <f t="shared" si="7"/>
        <v>0</v>
      </c>
      <c r="BI123" s="142">
        <f t="shared" si="8"/>
        <v>0</v>
      </c>
      <c r="BJ123" s="16" t="s">
        <v>79</v>
      </c>
      <c r="BK123" s="142">
        <f t="shared" si="9"/>
        <v>0</v>
      </c>
      <c r="BL123" s="16" t="s">
        <v>153</v>
      </c>
      <c r="BM123" s="141" t="s">
        <v>168</v>
      </c>
    </row>
    <row r="124" spans="2:65" s="1" customFormat="1" ht="16.5" customHeight="1">
      <c r="B124" s="31"/>
      <c r="C124" s="129" t="s">
        <v>12</v>
      </c>
      <c r="D124" s="129" t="s">
        <v>149</v>
      </c>
      <c r="E124" s="130" t="s">
        <v>153</v>
      </c>
      <c r="F124" s="131" t="s">
        <v>1368</v>
      </c>
      <c r="G124" s="132" t="s">
        <v>671</v>
      </c>
      <c r="H124" s="133">
        <v>2</v>
      </c>
      <c r="I124" s="134"/>
      <c r="J124" s="135">
        <f t="shared" si="0"/>
        <v>0</v>
      </c>
      <c r="K124" s="136"/>
      <c r="L124" s="31"/>
      <c r="M124" s="137" t="s">
        <v>1</v>
      </c>
      <c r="N124" s="138" t="s">
        <v>38</v>
      </c>
      <c r="P124" s="139">
        <f t="shared" si="1"/>
        <v>0</v>
      </c>
      <c r="Q124" s="139">
        <v>0</v>
      </c>
      <c r="R124" s="139">
        <f t="shared" si="2"/>
        <v>0</v>
      </c>
      <c r="S124" s="139">
        <v>0</v>
      </c>
      <c r="T124" s="139">
        <f t="shared" si="3"/>
        <v>0</v>
      </c>
      <c r="U124" s="140" t="s">
        <v>1</v>
      </c>
      <c r="AR124" s="141" t="s">
        <v>153</v>
      </c>
      <c r="AT124" s="141" t="s">
        <v>149</v>
      </c>
      <c r="AU124" s="141" t="s">
        <v>12</v>
      </c>
      <c r="AY124" s="16" t="s">
        <v>148</v>
      </c>
      <c r="BE124" s="142">
        <f t="shared" si="4"/>
        <v>0</v>
      </c>
      <c r="BF124" s="142">
        <f t="shared" si="5"/>
        <v>0</v>
      </c>
      <c r="BG124" s="142">
        <f t="shared" si="6"/>
        <v>0</v>
      </c>
      <c r="BH124" s="142">
        <f t="shared" si="7"/>
        <v>0</v>
      </c>
      <c r="BI124" s="142">
        <f t="shared" si="8"/>
        <v>0</v>
      </c>
      <c r="BJ124" s="16" t="s">
        <v>79</v>
      </c>
      <c r="BK124" s="142">
        <f t="shared" si="9"/>
        <v>0</v>
      </c>
      <c r="BL124" s="16" t="s">
        <v>153</v>
      </c>
      <c r="BM124" s="141" t="s">
        <v>172</v>
      </c>
    </row>
    <row r="125" spans="2:65" s="1" customFormat="1" ht="24.95" customHeight="1">
      <c r="B125" s="31"/>
      <c r="C125" s="129" t="s">
        <v>12</v>
      </c>
      <c r="D125" s="129" t="s">
        <v>149</v>
      </c>
      <c r="E125" s="130" t="s">
        <v>147</v>
      </c>
      <c r="F125" s="131" t="s">
        <v>1369</v>
      </c>
      <c r="G125" s="132" t="s">
        <v>671</v>
      </c>
      <c r="H125" s="133">
        <v>2</v>
      </c>
      <c r="I125" s="134"/>
      <c r="J125" s="135">
        <f t="shared" si="0"/>
        <v>0</v>
      </c>
      <c r="K125" s="136"/>
      <c r="L125" s="31"/>
      <c r="M125" s="137" t="s">
        <v>1</v>
      </c>
      <c r="N125" s="138" t="s">
        <v>38</v>
      </c>
      <c r="P125" s="139">
        <f t="shared" si="1"/>
        <v>0</v>
      </c>
      <c r="Q125" s="139">
        <v>0</v>
      </c>
      <c r="R125" s="139">
        <f t="shared" si="2"/>
        <v>0</v>
      </c>
      <c r="S125" s="139">
        <v>0</v>
      </c>
      <c r="T125" s="139">
        <f t="shared" si="3"/>
        <v>0</v>
      </c>
      <c r="U125" s="140" t="s">
        <v>1</v>
      </c>
      <c r="AR125" s="141" t="s">
        <v>153</v>
      </c>
      <c r="AT125" s="141" t="s">
        <v>149</v>
      </c>
      <c r="AU125" s="141" t="s">
        <v>12</v>
      </c>
      <c r="AY125" s="16" t="s">
        <v>148</v>
      </c>
      <c r="BE125" s="142">
        <f t="shared" si="4"/>
        <v>0</v>
      </c>
      <c r="BF125" s="142">
        <f t="shared" si="5"/>
        <v>0</v>
      </c>
      <c r="BG125" s="142">
        <f t="shared" si="6"/>
        <v>0</v>
      </c>
      <c r="BH125" s="142">
        <f t="shared" si="7"/>
        <v>0</v>
      </c>
      <c r="BI125" s="142">
        <f t="shared" si="8"/>
        <v>0</v>
      </c>
      <c r="BJ125" s="16" t="s">
        <v>79</v>
      </c>
      <c r="BK125" s="142">
        <f t="shared" si="9"/>
        <v>0</v>
      </c>
      <c r="BL125" s="16" t="s">
        <v>153</v>
      </c>
      <c r="BM125" s="141" t="s">
        <v>178</v>
      </c>
    </row>
    <row r="126" spans="2:65" s="1" customFormat="1" ht="16.5" customHeight="1">
      <c r="B126" s="31"/>
      <c r="C126" s="129" t="s">
        <v>12</v>
      </c>
      <c r="D126" s="129" t="s">
        <v>149</v>
      </c>
      <c r="E126" s="130" t="s">
        <v>168</v>
      </c>
      <c r="F126" s="131" t="s">
        <v>1370</v>
      </c>
      <c r="G126" s="132" t="s">
        <v>671</v>
      </c>
      <c r="H126" s="133">
        <v>1</v>
      </c>
      <c r="I126" s="134"/>
      <c r="J126" s="135">
        <f t="shared" si="0"/>
        <v>0</v>
      </c>
      <c r="K126" s="136"/>
      <c r="L126" s="31"/>
      <c r="M126" s="137" t="s">
        <v>1</v>
      </c>
      <c r="N126" s="138" t="s">
        <v>38</v>
      </c>
      <c r="P126" s="139">
        <f t="shared" si="1"/>
        <v>0</v>
      </c>
      <c r="Q126" s="139">
        <v>0</v>
      </c>
      <c r="R126" s="139">
        <f t="shared" si="2"/>
        <v>0</v>
      </c>
      <c r="S126" s="139">
        <v>0</v>
      </c>
      <c r="T126" s="139">
        <f t="shared" si="3"/>
        <v>0</v>
      </c>
      <c r="U126" s="140" t="s">
        <v>1</v>
      </c>
      <c r="AR126" s="141" t="s">
        <v>153</v>
      </c>
      <c r="AT126" s="141" t="s">
        <v>149</v>
      </c>
      <c r="AU126" s="141" t="s">
        <v>12</v>
      </c>
      <c r="AY126" s="16" t="s">
        <v>148</v>
      </c>
      <c r="BE126" s="142">
        <f t="shared" si="4"/>
        <v>0</v>
      </c>
      <c r="BF126" s="142">
        <f t="shared" si="5"/>
        <v>0</v>
      </c>
      <c r="BG126" s="142">
        <f t="shared" si="6"/>
        <v>0</v>
      </c>
      <c r="BH126" s="142">
        <f t="shared" si="7"/>
        <v>0</v>
      </c>
      <c r="BI126" s="142">
        <f t="shared" si="8"/>
        <v>0</v>
      </c>
      <c r="BJ126" s="16" t="s">
        <v>79</v>
      </c>
      <c r="BK126" s="142">
        <f t="shared" si="9"/>
        <v>0</v>
      </c>
      <c r="BL126" s="16" t="s">
        <v>153</v>
      </c>
      <c r="BM126" s="141" t="s">
        <v>182</v>
      </c>
    </row>
    <row r="127" spans="2:65" s="1" customFormat="1" ht="16.5" customHeight="1">
      <c r="B127" s="31"/>
      <c r="C127" s="129" t="s">
        <v>12</v>
      </c>
      <c r="D127" s="129" t="s">
        <v>149</v>
      </c>
      <c r="E127" s="130" t="s">
        <v>191</v>
      </c>
      <c r="F127" s="131" t="s">
        <v>1371</v>
      </c>
      <c r="G127" s="132" t="s">
        <v>671</v>
      </c>
      <c r="H127" s="133">
        <v>1</v>
      </c>
      <c r="I127" s="134"/>
      <c r="J127" s="135">
        <f t="shared" si="0"/>
        <v>0</v>
      </c>
      <c r="K127" s="136"/>
      <c r="L127" s="31"/>
      <c r="M127" s="137" t="s">
        <v>1</v>
      </c>
      <c r="N127" s="138" t="s">
        <v>38</v>
      </c>
      <c r="P127" s="139">
        <f t="shared" si="1"/>
        <v>0</v>
      </c>
      <c r="Q127" s="139">
        <v>0</v>
      </c>
      <c r="R127" s="139">
        <f t="shared" si="2"/>
        <v>0</v>
      </c>
      <c r="S127" s="139">
        <v>0</v>
      </c>
      <c r="T127" s="139">
        <f t="shared" si="3"/>
        <v>0</v>
      </c>
      <c r="U127" s="140" t="s">
        <v>1</v>
      </c>
      <c r="AR127" s="141" t="s">
        <v>153</v>
      </c>
      <c r="AT127" s="141" t="s">
        <v>149</v>
      </c>
      <c r="AU127" s="141" t="s">
        <v>12</v>
      </c>
      <c r="AY127" s="16" t="s">
        <v>148</v>
      </c>
      <c r="BE127" s="142">
        <f t="shared" si="4"/>
        <v>0</v>
      </c>
      <c r="BF127" s="142">
        <f t="shared" si="5"/>
        <v>0</v>
      </c>
      <c r="BG127" s="142">
        <f t="shared" si="6"/>
        <v>0</v>
      </c>
      <c r="BH127" s="142">
        <f t="shared" si="7"/>
        <v>0</v>
      </c>
      <c r="BI127" s="142">
        <f t="shared" si="8"/>
        <v>0</v>
      </c>
      <c r="BJ127" s="16" t="s">
        <v>79</v>
      </c>
      <c r="BK127" s="142">
        <f t="shared" si="9"/>
        <v>0</v>
      </c>
      <c r="BL127" s="16" t="s">
        <v>153</v>
      </c>
      <c r="BM127" s="141" t="s">
        <v>189</v>
      </c>
    </row>
    <row r="128" spans="2:65" s="1" customFormat="1" ht="16.5" customHeight="1">
      <c r="B128" s="31"/>
      <c r="C128" s="129" t="s">
        <v>12</v>
      </c>
      <c r="D128" s="129" t="s">
        <v>149</v>
      </c>
      <c r="E128" s="130" t="s">
        <v>172</v>
      </c>
      <c r="F128" s="131" t="s">
        <v>1372</v>
      </c>
      <c r="G128" s="132" t="s">
        <v>671</v>
      </c>
      <c r="H128" s="133">
        <v>1</v>
      </c>
      <c r="I128" s="134"/>
      <c r="J128" s="135">
        <f t="shared" si="0"/>
        <v>0</v>
      </c>
      <c r="K128" s="136"/>
      <c r="L128" s="31"/>
      <c r="M128" s="137" t="s">
        <v>1</v>
      </c>
      <c r="N128" s="138" t="s">
        <v>38</v>
      </c>
      <c r="P128" s="139">
        <f t="shared" si="1"/>
        <v>0</v>
      </c>
      <c r="Q128" s="139">
        <v>0</v>
      </c>
      <c r="R128" s="139">
        <f t="shared" si="2"/>
        <v>0</v>
      </c>
      <c r="S128" s="139">
        <v>0</v>
      </c>
      <c r="T128" s="139">
        <f t="shared" si="3"/>
        <v>0</v>
      </c>
      <c r="U128" s="140" t="s">
        <v>1</v>
      </c>
      <c r="AR128" s="141" t="s">
        <v>153</v>
      </c>
      <c r="AT128" s="141" t="s">
        <v>149</v>
      </c>
      <c r="AU128" s="141" t="s">
        <v>12</v>
      </c>
      <c r="AY128" s="16" t="s">
        <v>148</v>
      </c>
      <c r="BE128" s="142">
        <f t="shared" si="4"/>
        <v>0</v>
      </c>
      <c r="BF128" s="142">
        <f t="shared" si="5"/>
        <v>0</v>
      </c>
      <c r="BG128" s="142">
        <f t="shared" si="6"/>
        <v>0</v>
      </c>
      <c r="BH128" s="142">
        <f t="shared" si="7"/>
        <v>0</v>
      </c>
      <c r="BI128" s="142">
        <f t="shared" si="8"/>
        <v>0</v>
      </c>
      <c r="BJ128" s="16" t="s">
        <v>79</v>
      </c>
      <c r="BK128" s="142">
        <f t="shared" si="9"/>
        <v>0</v>
      </c>
      <c r="BL128" s="16" t="s">
        <v>153</v>
      </c>
      <c r="BM128" s="141" t="s">
        <v>194</v>
      </c>
    </row>
    <row r="129" spans="2:65" s="1" customFormat="1" ht="16.5" customHeight="1">
      <c r="B129" s="31"/>
      <c r="C129" s="129" t="s">
        <v>12</v>
      </c>
      <c r="D129" s="129" t="s">
        <v>149</v>
      </c>
      <c r="E129" s="130" t="s">
        <v>200</v>
      </c>
      <c r="F129" s="131" t="s">
        <v>1373</v>
      </c>
      <c r="G129" s="132" t="s">
        <v>671</v>
      </c>
      <c r="H129" s="133">
        <v>1</v>
      </c>
      <c r="I129" s="134"/>
      <c r="J129" s="135">
        <f t="shared" si="0"/>
        <v>0</v>
      </c>
      <c r="K129" s="136"/>
      <c r="L129" s="31"/>
      <c r="M129" s="137" t="s">
        <v>1</v>
      </c>
      <c r="N129" s="138" t="s">
        <v>38</v>
      </c>
      <c r="P129" s="139">
        <f t="shared" si="1"/>
        <v>0</v>
      </c>
      <c r="Q129" s="139">
        <v>0</v>
      </c>
      <c r="R129" s="139">
        <f t="shared" si="2"/>
        <v>0</v>
      </c>
      <c r="S129" s="139">
        <v>0</v>
      </c>
      <c r="T129" s="139">
        <f t="shared" si="3"/>
        <v>0</v>
      </c>
      <c r="U129" s="140" t="s">
        <v>1</v>
      </c>
      <c r="AR129" s="141" t="s">
        <v>153</v>
      </c>
      <c r="AT129" s="141" t="s">
        <v>149</v>
      </c>
      <c r="AU129" s="141" t="s">
        <v>12</v>
      </c>
      <c r="AY129" s="16" t="s">
        <v>148</v>
      </c>
      <c r="BE129" s="142">
        <f t="shared" si="4"/>
        <v>0</v>
      </c>
      <c r="BF129" s="142">
        <f t="shared" si="5"/>
        <v>0</v>
      </c>
      <c r="BG129" s="142">
        <f t="shared" si="6"/>
        <v>0</v>
      </c>
      <c r="BH129" s="142">
        <f t="shared" si="7"/>
        <v>0</v>
      </c>
      <c r="BI129" s="142">
        <f t="shared" si="8"/>
        <v>0</v>
      </c>
      <c r="BJ129" s="16" t="s">
        <v>79</v>
      </c>
      <c r="BK129" s="142">
        <f t="shared" si="9"/>
        <v>0</v>
      </c>
      <c r="BL129" s="16" t="s">
        <v>153</v>
      </c>
      <c r="BM129" s="141" t="s">
        <v>198</v>
      </c>
    </row>
    <row r="130" spans="2:65" s="1" customFormat="1" ht="16.5" customHeight="1">
      <c r="B130" s="31"/>
      <c r="C130" s="129" t="s">
        <v>12</v>
      </c>
      <c r="D130" s="129" t="s">
        <v>149</v>
      </c>
      <c r="E130" s="130" t="s">
        <v>178</v>
      </c>
      <c r="F130" s="131" t="s">
        <v>1374</v>
      </c>
      <c r="G130" s="132" t="s">
        <v>671</v>
      </c>
      <c r="H130" s="133">
        <v>1</v>
      </c>
      <c r="I130" s="134"/>
      <c r="J130" s="135">
        <f t="shared" si="0"/>
        <v>0</v>
      </c>
      <c r="K130" s="136"/>
      <c r="L130" s="31"/>
      <c r="M130" s="190" t="s">
        <v>1</v>
      </c>
      <c r="N130" s="191" t="s">
        <v>38</v>
      </c>
      <c r="O130" s="171"/>
      <c r="P130" s="192">
        <f t="shared" si="1"/>
        <v>0</v>
      </c>
      <c r="Q130" s="192">
        <v>0</v>
      </c>
      <c r="R130" s="192">
        <f t="shared" si="2"/>
        <v>0</v>
      </c>
      <c r="S130" s="192">
        <v>0</v>
      </c>
      <c r="T130" s="192">
        <f t="shared" si="3"/>
        <v>0</v>
      </c>
      <c r="U130" s="193" t="s">
        <v>1</v>
      </c>
      <c r="AR130" s="141" t="s">
        <v>153</v>
      </c>
      <c r="AT130" s="141" t="s">
        <v>149</v>
      </c>
      <c r="AU130" s="141" t="s">
        <v>12</v>
      </c>
      <c r="AY130" s="16" t="s">
        <v>148</v>
      </c>
      <c r="BE130" s="142">
        <f t="shared" si="4"/>
        <v>0</v>
      </c>
      <c r="BF130" s="142">
        <f t="shared" si="5"/>
        <v>0</v>
      </c>
      <c r="BG130" s="142">
        <f t="shared" si="6"/>
        <v>0</v>
      </c>
      <c r="BH130" s="142">
        <f t="shared" si="7"/>
        <v>0</v>
      </c>
      <c r="BI130" s="142">
        <f t="shared" si="8"/>
        <v>0</v>
      </c>
      <c r="BJ130" s="16" t="s">
        <v>79</v>
      </c>
      <c r="BK130" s="142">
        <f t="shared" si="9"/>
        <v>0</v>
      </c>
      <c r="BL130" s="16" t="s">
        <v>153</v>
      </c>
      <c r="BM130" s="141" t="s">
        <v>203</v>
      </c>
    </row>
    <row r="131" spans="2:65" s="1" customFormat="1" ht="6.95" customHeight="1">
      <c r="B131" s="43"/>
      <c r="C131" s="44"/>
      <c r="D131" s="44"/>
      <c r="E131" s="44"/>
      <c r="F131" s="44"/>
      <c r="G131" s="44"/>
      <c r="H131" s="44"/>
      <c r="I131" s="44"/>
      <c r="J131" s="44"/>
      <c r="K131" s="44"/>
      <c r="L131" s="31"/>
    </row>
  </sheetData>
  <sheetProtection algorithmName="SHA-512" hashValue="DXSOW2IEQXfbnDIQdakF5bfj1xSwvNfQJOmMXlCzGAm9yLewNtj5E/qok4EZCiEdEYxZ+iFEF+xQsHOQDQHkdw==" saltValue="5usVZ95ysqBvNkpnbGyW/vgyiN+37eANORL14bpiv15YWuBTI66yEgXmRnBchCA24qj5FSog7Dlg6XDIvuSeaQ==" spinCount="100000" sheet="1" objects="1" scenarios="1" formatColumns="0" formatRows="0" autoFilter="0"/>
  <autoFilter ref="C119:K130" xr:uid="{00000000-0009-0000-0000-000009000000}"/>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scale="88"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167"/>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1" width="14.16406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1"/>
      <c r="M2" s="211"/>
      <c r="N2" s="211"/>
      <c r="O2" s="211"/>
      <c r="P2" s="211"/>
      <c r="Q2" s="211"/>
      <c r="R2" s="211"/>
      <c r="S2" s="211"/>
      <c r="T2" s="211"/>
      <c r="U2" s="211"/>
      <c r="V2" s="211"/>
      <c r="AT2" s="16" t="s">
        <v>86</v>
      </c>
    </row>
    <row r="3" spans="2:46" ht="6.95" customHeight="1">
      <c r="B3" s="17"/>
      <c r="C3" s="18"/>
      <c r="D3" s="18"/>
      <c r="E3" s="18"/>
      <c r="F3" s="18"/>
      <c r="G3" s="18"/>
      <c r="H3" s="18"/>
      <c r="I3" s="18"/>
      <c r="J3" s="18"/>
      <c r="K3" s="18"/>
      <c r="L3" s="19"/>
      <c r="AT3" s="16" t="s">
        <v>81</v>
      </c>
    </row>
    <row r="4" spans="2:46" ht="24.95" customHeight="1">
      <c r="B4" s="19"/>
      <c r="D4" s="20" t="s">
        <v>121</v>
      </c>
      <c r="L4" s="19"/>
      <c r="M4" s="92" t="s">
        <v>10</v>
      </c>
      <c r="AT4" s="16" t="s">
        <v>4</v>
      </c>
    </row>
    <row r="5" spans="2:46" ht="6.95" customHeight="1">
      <c r="B5" s="19"/>
      <c r="L5" s="19"/>
    </row>
    <row r="6" spans="2:46" ht="12" customHeight="1">
      <c r="B6" s="19"/>
      <c r="D6" s="26" t="s">
        <v>16</v>
      </c>
      <c r="L6" s="19"/>
    </row>
    <row r="7" spans="2:46" ht="16.5" customHeight="1">
      <c r="B7" s="19"/>
      <c r="E7" s="237" t="str">
        <f>'Rekapitulace stavby'!K6</f>
        <v>Nemocnice TGM Hodonín, PD modernizace OS</v>
      </c>
      <c r="F7" s="238"/>
      <c r="G7" s="238"/>
      <c r="H7" s="238"/>
      <c r="L7" s="19"/>
    </row>
    <row r="8" spans="2:46" ht="12" customHeight="1">
      <c r="B8" s="19"/>
      <c r="D8" s="26" t="s">
        <v>122</v>
      </c>
      <c r="L8" s="19"/>
    </row>
    <row r="9" spans="2:46" s="1" customFormat="1" ht="16.5" customHeight="1">
      <c r="B9" s="31"/>
      <c r="E9" s="237" t="s">
        <v>123</v>
      </c>
      <c r="F9" s="236"/>
      <c r="G9" s="236"/>
      <c r="H9" s="236"/>
      <c r="L9" s="31"/>
    </row>
    <row r="10" spans="2:46" s="1" customFormat="1" ht="12" customHeight="1">
      <c r="B10" s="31"/>
      <c r="D10" s="26" t="s">
        <v>124</v>
      </c>
      <c r="L10" s="31"/>
    </row>
    <row r="11" spans="2:46" s="1" customFormat="1" ht="16.5" customHeight="1">
      <c r="B11" s="31"/>
      <c r="E11" s="231" t="s">
        <v>125</v>
      </c>
      <c r="F11" s="236"/>
      <c r="G11" s="236"/>
      <c r="H11" s="236"/>
      <c r="L11" s="31"/>
    </row>
    <row r="12" spans="2:46" s="1" customFormat="1">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21</v>
      </c>
      <c r="I14" s="26" t="s">
        <v>22</v>
      </c>
      <c r="J14" s="51" t="str">
        <f>'Rekapitulace stavby'!AN8</f>
        <v>7.2.2023</v>
      </c>
      <c r="L14" s="31"/>
    </row>
    <row r="15" spans="2:46" s="1" customFormat="1" ht="10.9" customHeight="1">
      <c r="B15" s="31"/>
      <c r="L15" s="31"/>
    </row>
    <row r="16" spans="2:46" s="1" customFormat="1" ht="12" customHeight="1">
      <c r="B16" s="31"/>
      <c r="D16" s="26" t="s">
        <v>24</v>
      </c>
      <c r="I16" s="26" t="s">
        <v>25</v>
      </c>
      <c r="J16" s="24" t="str">
        <f>IF('Rekapitulace stavby'!AN10="","",'Rekapitulace stavby'!AN10)</f>
        <v/>
      </c>
      <c r="L16" s="31"/>
    </row>
    <row r="17" spans="2:12" s="1" customFormat="1" ht="18" customHeight="1">
      <c r="B17" s="31"/>
      <c r="E17" s="24" t="str">
        <f>IF('Rekapitulace stavby'!E11="","",'Rekapitulace stavby'!E11)</f>
        <v xml:space="preserve"> </v>
      </c>
      <c r="I17" s="26" t="s">
        <v>26</v>
      </c>
      <c r="J17" s="24" t="str">
        <f>IF('Rekapitulace stavby'!AN11="","",'Rekapitulace stavby'!AN11)</f>
        <v/>
      </c>
      <c r="L17" s="31"/>
    </row>
    <row r="18" spans="2:12" s="1" customFormat="1" ht="6.95" customHeight="1">
      <c r="B18" s="31"/>
      <c r="L18" s="31"/>
    </row>
    <row r="19" spans="2:12" s="1" customFormat="1" ht="12" customHeight="1">
      <c r="B19" s="31"/>
      <c r="D19" s="26" t="s">
        <v>27</v>
      </c>
      <c r="I19" s="26" t="s">
        <v>25</v>
      </c>
      <c r="J19" s="27" t="str">
        <f>'Rekapitulace stavby'!AN13</f>
        <v>Vyplň údaj</v>
      </c>
      <c r="L19" s="31"/>
    </row>
    <row r="20" spans="2:12" s="1" customFormat="1" ht="18" customHeight="1">
      <c r="B20" s="31"/>
      <c r="E20" s="239" t="str">
        <f>'Rekapitulace stavby'!E14</f>
        <v>Vyplň údaj</v>
      </c>
      <c r="F20" s="223"/>
      <c r="G20" s="223"/>
      <c r="H20" s="223"/>
      <c r="I20" s="26" t="s">
        <v>26</v>
      </c>
      <c r="J20" s="27" t="str">
        <f>'Rekapitulace stavby'!AN14</f>
        <v>Vyplň údaj</v>
      </c>
      <c r="L20" s="31"/>
    </row>
    <row r="21" spans="2:12" s="1" customFormat="1" ht="6.95" customHeight="1">
      <c r="B21" s="31"/>
      <c r="L21" s="31"/>
    </row>
    <row r="22" spans="2:12" s="1" customFormat="1" ht="12" customHeight="1">
      <c r="B22" s="31"/>
      <c r="D22" s="26" t="s">
        <v>29</v>
      </c>
      <c r="I22" s="26" t="s">
        <v>25</v>
      </c>
      <c r="J22" s="24" t="str">
        <f>IF('Rekapitulace stavby'!AN16="","",'Rekapitulace stavby'!AN16)</f>
        <v/>
      </c>
      <c r="L22" s="31"/>
    </row>
    <row r="23" spans="2:12" s="1" customFormat="1" ht="18" customHeight="1">
      <c r="B23" s="31"/>
      <c r="E23" s="24" t="str">
        <f>IF('Rekapitulace stavby'!E17="","",'Rekapitulace stavby'!E17)</f>
        <v xml:space="preserve"> </v>
      </c>
      <c r="I23" s="26" t="s">
        <v>26</v>
      </c>
      <c r="J23" s="24" t="str">
        <f>IF('Rekapitulace stavby'!AN17="","",'Rekapitulace stavby'!AN17)</f>
        <v/>
      </c>
      <c r="L23" s="31"/>
    </row>
    <row r="24" spans="2:12" s="1" customFormat="1" ht="6.95" customHeight="1">
      <c r="B24" s="31"/>
      <c r="L24" s="31"/>
    </row>
    <row r="25" spans="2:12" s="1" customFormat="1" ht="12" customHeight="1">
      <c r="B25" s="31"/>
      <c r="D25" s="26" t="s">
        <v>31</v>
      </c>
      <c r="I25" s="26" t="s">
        <v>25</v>
      </c>
      <c r="J25" s="24" t="str">
        <f>IF('Rekapitulace stavby'!AN19="","",'Rekapitulace stavby'!AN19)</f>
        <v/>
      </c>
      <c r="L25" s="31"/>
    </row>
    <row r="26" spans="2:12" s="1" customFormat="1" ht="18" customHeight="1">
      <c r="B26" s="31"/>
      <c r="E26" s="24" t="str">
        <f>IF('Rekapitulace stavby'!E20="","",'Rekapitulace stavby'!E20)</f>
        <v xml:space="preserve"> </v>
      </c>
      <c r="I26" s="26" t="s">
        <v>26</v>
      </c>
      <c r="J26" s="24" t="str">
        <f>IF('Rekapitulace stavby'!AN20="","",'Rekapitulace stavby'!AN20)</f>
        <v/>
      </c>
      <c r="L26" s="31"/>
    </row>
    <row r="27" spans="2:12" s="1" customFormat="1" ht="6.95" customHeight="1">
      <c r="B27" s="31"/>
      <c r="L27" s="31"/>
    </row>
    <row r="28" spans="2:12" s="1" customFormat="1" ht="12" customHeight="1">
      <c r="B28" s="31"/>
      <c r="D28" s="26" t="s">
        <v>32</v>
      </c>
      <c r="L28" s="31"/>
    </row>
    <row r="29" spans="2:12" s="7" customFormat="1" ht="16.5" customHeight="1">
      <c r="B29" s="93"/>
      <c r="E29" s="227" t="s">
        <v>1</v>
      </c>
      <c r="F29" s="227"/>
      <c r="G29" s="227"/>
      <c r="H29" s="227"/>
      <c r="L29" s="93"/>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4" t="s">
        <v>33</v>
      </c>
      <c r="J32" s="65">
        <f>ROUND(J122, 2)</f>
        <v>0</v>
      </c>
      <c r="L32" s="31"/>
    </row>
    <row r="33" spans="2:12" s="1" customFormat="1" ht="6.95" customHeight="1">
      <c r="B33" s="31"/>
      <c r="D33" s="52"/>
      <c r="E33" s="52"/>
      <c r="F33" s="52"/>
      <c r="G33" s="52"/>
      <c r="H33" s="52"/>
      <c r="I33" s="52"/>
      <c r="J33" s="52"/>
      <c r="K33" s="52"/>
      <c r="L33" s="31"/>
    </row>
    <row r="34" spans="2:12" s="1" customFormat="1" ht="14.45" customHeight="1">
      <c r="B34" s="31"/>
      <c r="F34" s="34" t="s">
        <v>35</v>
      </c>
      <c r="I34" s="34" t="s">
        <v>34</v>
      </c>
      <c r="J34" s="34" t="s">
        <v>36</v>
      </c>
      <c r="L34" s="31"/>
    </row>
    <row r="35" spans="2:12" s="1" customFormat="1" ht="14.45" customHeight="1">
      <c r="B35" s="31"/>
      <c r="D35" s="54" t="s">
        <v>37</v>
      </c>
      <c r="E35" s="26" t="s">
        <v>38</v>
      </c>
      <c r="F35" s="85">
        <f>ROUND((SUM(BE122:BE166)),  2)</f>
        <v>0</v>
      </c>
      <c r="I35" s="95">
        <v>0.21</v>
      </c>
      <c r="J35" s="85">
        <f>ROUND(((SUM(BE122:BE166))*I35),  2)</f>
        <v>0</v>
      </c>
      <c r="L35" s="31"/>
    </row>
    <row r="36" spans="2:12" s="1" customFormat="1" ht="14.45" customHeight="1">
      <c r="B36" s="31"/>
      <c r="E36" s="26" t="s">
        <v>39</v>
      </c>
      <c r="F36" s="85">
        <f>ROUND((SUM(BF122:BF166)),  2)</f>
        <v>0</v>
      </c>
      <c r="I36" s="95">
        <v>0.15</v>
      </c>
      <c r="J36" s="85">
        <f>ROUND(((SUM(BF122:BF166))*I36),  2)</f>
        <v>0</v>
      </c>
      <c r="L36" s="31"/>
    </row>
    <row r="37" spans="2:12" s="1" customFormat="1" ht="14.45" hidden="1" customHeight="1">
      <c r="B37" s="31"/>
      <c r="E37" s="26" t="s">
        <v>40</v>
      </c>
      <c r="F37" s="85">
        <f>ROUND((SUM(BG122:BG166)),  2)</f>
        <v>0</v>
      </c>
      <c r="I37" s="95">
        <v>0.21</v>
      </c>
      <c r="J37" s="85">
        <f>0</f>
        <v>0</v>
      </c>
      <c r="L37" s="31"/>
    </row>
    <row r="38" spans="2:12" s="1" customFormat="1" ht="14.45" hidden="1" customHeight="1">
      <c r="B38" s="31"/>
      <c r="E38" s="26" t="s">
        <v>41</v>
      </c>
      <c r="F38" s="85">
        <f>ROUND((SUM(BH122:BH166)),  2)</f>
        <v>0</v>
      </c>
      <c r="I38" s="95">
        <v>0.15</v>
      </c>
      <c r="J38" s="85">
        <f>0</f>
        <v>0</v>
      </c>
      <c r="L38" s="31"/>
    </row>
    <row r="39" spans="2:12" s="1" customFormat="1" ht="14.45" hidden="1" customHeight="1">
      <c r="B39" s="31"/>
      <c r="E39" s="26" t="s">
        <v>42</v>
      </c>
      <c r="F39" s="85">
        <f>ROUND((SUM(BI122:BI166)),  2)</f>
        <v>0</v>
      </c>
      <c r="I39" s="95">
        <v>0</v>
      </c>
      <c r="J39" s="85">
        <f>0</f>
        <v>0</v>
      </c>
      <c r="L39" s="31"/>
    </row>
    <row r="40" spans="2:12" s="1" customFormat="1" ht="6.95" customHeight="1">
      <c r="B40" s="31"/>
      <c r="L40" s="31"/>
    </row>
    <row r="41" spans="2:12" s="1" customFormat="1" ht="25.35" customHeight="1">
      <c r="B41" s="31"/>
      <c r="C41" s="96"/>
      <c r="D41" s="97" t="s">
        <v>43</v>
      </c>
      <c r="E41" s="56"/>
      <c r="F41" s="56"/>
      <c r="G41" s="98" t="s">
        <v>44</v>
      </c>
      <c r="H41" s="99" t="s">
        <v>45</v>
      </c>
      <c r="I41" s="56"/>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46</v>
      </c>
      <c r="E50" s="41"/>
      <c r="F50" s="41"/>
      <c r="G50" s="40" t="s">
        <v>47</v>
      </c>
      <c r="H50" s="41"/>
      <c r="I50" s="41"/>
      <c r="J50" s="41"/>
      <c r="K50" s="41"/>
      <c r="L50" s="31"/>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2.75">
      <c r="B61" s="31"/>
      <c r="D61" s="42" t="s">
        <v>48</v>
      </c>
      <c r="E61" s="33"/>
      <c r="F61" s="102" t="s">
        <v>49</v>
      </c>
      <c r="G61" s="42" t="s">
        <v>48</v>
      </c>
      <c r="H61" s="33"/>
      <c r="I61" s="33"/>
      <c r="J61" s="103" t="s">
        <v>49</v>
      </c>
      <c r="K61" s="33"/>
      <c r="L61" s="31"/>
    </row>
    <row r="62" spans="2:12">
      <c r="B62" s="19"/>
      <c r="L62" s="19"/>
    </row>
    <row r="63" spans="2:12">
      <c r="B63" s="19"/>
      <c r="L63" s="19"/>
    </row>
    <row r="64" spans="2:12">
      <c r="B64" s="19"/>
      <c r="L64" s="19"/>
    </row>
    <row r="65" spans="2:12" s="1" customFormat="1" ht="12.75">
      <c r="B65" s="31"/>
      <c r="D65" s="40" t="s">
        <v>50</v>
      </c>
      <c r="E65" s="41"/>
      <c r="F65" s="41"/>
      <c r="G65" s="40" t="s">
        <v>51</v>
      </c>
      <c r="H65" s="41"/>
      <c r="I65" s="41"/>
      <c r="J65" s="41"/>
      <c r="K65" s="41"/>
      <c r="L65" s="31"/>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2.75">
      <c r="B76" s="31"/>
      <c r="D76" s="42" t="s">
        <v>48</v>
      </c>
      <c r="E76" s="33"/>
      <c r="F76" s="102" t="s">
        <v>49</v>
      </c>
      <c r="G76" s="42" t="s">
        <v>48</v>
      </c>
      <c r="H76" s="33"/>
      <c r="I76" s="33"/>
      <c r="J76" s="103" t="s">
        <v>49</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126</v>
      </c>
      <c r="L82" s="31"/>
    </row>
    <row r="83" spans="2:12" s="1" customFormat="1" ht="6.95" customHeight="1">
      <c r="B83" s="31"/>
      <c r="L83" s="31"/>
    </row>
    <row r="84" spans="2:12" s="1" customFormat="1" ht="12" customHeight="1">
      <c r="B84" s="31"/>
      <c r="C84" s="26" t="s">
        <v>16</v>
      </c>
      <c r="L84" s="31"/>
    </row>
    <row r="85" spans="2:12" s="1" customFormat="1" ht="16.5" customHeight="1">
      <c r="B85" s="31"/>
      <c r="E85" s="237" t="str">
        <f>E7</f>
        <v>Nemocnice TGM Hodonín, PD modernizace OS</v>
      </c>
      <c r="F85" s="238"/>
      <c r="G85" s="238"/>
      <c r="H85" s="238"/>
      <c r="L85" s="31"/>
    </row>
    <row r="86" spans="2:12" ht="12" customHeight="1">
      <c r="B86" s="19"/>
      <c r="C86" s="26" t="s">
        <v>122</v>
      </c>
      <c r="L86" s="19"/>
    </row>
    <row r="87" spans="2:12" s="1" customFormat="1" ht="16.5" customHeight="1">
      <c r="B87" s="31"/>
      <c r="E87" s="237" t="s">
        <v>123</v>
      </c>
      <c r="F87" s="236"/>
      <c r="G87" s="236"/>
      <c r="H87" s="236"/>
      <c r="L87" s="31"/>
    </row>
    <row r="88" spans="2:12" s="1" customFormat="1" ht="12" customHeight="1">
      <c r="B88" s="31"/>
      <c r="C88" s="26" t="s">
        <v>124</v>
      </c>
      <c r="L88" s="31"/>
    </row>
    <row r="89" spans="2:12" s="1" customFormat="1" ht="16.5" customHeight="1">
      <c r="B89" s="31"/>
      <c r="E89" s="231" t="str">
        <f>E11</f>
        <v>VRN - Vedlejší rozpočtové...</v>
      </c>
      <c r="F89" s="236"/>
      <c r="G89" s="236"/>
      <c r="H89" s="236"/>
      <c r="L89" s="31"/>
    </row>
    <row r="90" spans="2:12" s="1" customFormat="1" ht="6.95" customHeight="1">
      <c r="B90" s="31"/>
      <c r="L90" s="31"/>
    </row>
    <row r="91" spans="2:12" s="1" customFormat="1" ht="12" customHeight="1">
      <c r="B91" s="31"/>
      <c r="C91" s="26" t="s">
        <v>20</v>
      </c>
      <c r="F91" s="24" t="str">
        <f>F14</f>
        <v xml:space="preserve"> </v>
      </c>
      <c r="I91" s="26" t="s">
        <v>22</v>
      </c>
      <c r="J91" s="51" t="str">
        <f>IF(J14="","",J14)</f>
        <v>7.2.2023</v>
      </c>
      <c r="L91" s="31"/>
    </row>
    <row r="92" spans="2:12" s="1" customFormat="1" ht="6.95" customHeight="1">
      <c r="B92" s="31"/>
      <c r="L92" s="31"/>
    </row>
    <row r="93" spans="2:12" s="1" customFormat="1" ht="15.2" customHeight="1">
      <c r="B93" s="31"/>
      <c r="C93" s="26" t="s">
        <v>24</v>
      </c>
      <c r="F93" s="24" t="str">
        <f>E17</f>
        <v xml:space="preserve"> </v>
      </c>
      <c r="I93" s="26" t="s">
        <v>29</v>
      </c>
      <c r="J93" s="29" t="str">
        <f>E23</f>
        <v xml:space="preserve"> </v>
      </c>
      <c r="L93" s="31"/>
    </row>
    <row r="94" spans="2:12" s="1" customFormat="1" ht="15.2" customHeight="1">
      <c r="B94" s="31"/>
      <c r="C94" s="26" t="s">
        <v>27</v>
      </c>
      <c r="F94" s="24" t="str">
        <f>IF(E20="","",E20)</f>
        <v>Vyplň údaj</v>
      </c>
      <c r="I94" s="26" t="s">
        <v>31</v>
      </c>
      <c r="J94" s="29" t="str">
        <f>E26</f>
        <v xml:space="preserve"> </v>
      </c>
      <c r="L94" s="31"/>
    </row>
    <row r="95" spans="2:12" s="1" customFormat="1" ht="10.35" customHeight="1">
      <c r="B95" s="31"/>
      <c r="L95" s="31"/>
    </row>
    <row r="96" spans="2:12" s="1" customFormat="1" ht="29.25" customHeight="1">
      <c r="B96" s="31"/>
      <c r="C96" s="104" t="s">
        <v>127</v>
      </c>
      <c r="D96" s="96"/>
      <c r="E96" s="96"/>
      <c r="F96" s="96"/>
      <c r="G96" s="96"/>
      <c r="H96" s="96"/>
      <c r="I96" s="96"/>
      <c r="J96" s="105" t="s">
        <v>128</v>
      </c>
      <c r="K96" s="96"/>
      <c r="L96" s="31"/>
    </row>
    <row r="97" spans="2:47" s="1" customFormat="1" ht="10.35" customHeight="1">
      <c r="B97" s="31"/>
      <c r="L97" s="31"/>
    </row>
    <row r="98" spans="2:47" s="1" customFormat="1" ht="22.9" customHeight="1">
      <c r="B98" s="31"/>
      <c r="C98" s="106" t="s">
        <v>129</v>
      </c>
      <c r="J98" s="65">
        <f>J122</f>
        <v>0</v>
      </c>
      <c r="L98" s="31"/>
      <c r="AU98" s="16" t="s">
        <v>130</v>
      </c>
    </row>
    <row r="99" spans="2:47" s="8" customFormat="1" ht="24.95" customHeight="1">
      <c r="B99" s="107"/>
      <c r="D99" s="108" t="s">
        <v>131</v>
      </c>
      <c r="E99" s="109"/>
      <c r="F99" s="109"/>
      <c r="G99" s="109"/>
      <c r="H99" s="109"/>
      <c r="I99" s="109"/>
      <c r="J99" s="110">
        <f>J123</f>
        <v>0</v>
      </c>
      <c r="L99" s="107"/>
    </row>
    <row r="100" spans="2:47" s="8" customFormat="1" ht="24.95" customHeight="1">
      <c r="B100" s="107"/>
      <c r="D100" s="108" t="s">
        <v>132</v>
      </c>
      <c r="E100" s="109"/>
      <c r="F100" s="109"/>
      <c r="G100" s="109"/>
      <c r="H100" s="109"/>
      <c r="I100" s="109"/>
      <c r="J100" s="110">
        <f>J160</f>
        <v>0</v>
      </c>
      <c r="L100" s="107"/>
    </row>
    <row r="101" spans="2:47" s="1" customFormat="1" ht="21.75" customHeight="1">
      <c r="B101" s="31"/>
      <c r="L101" s="31"/>
    </row>
    <row r="102" spans="2:47" s="1" customFormat="1" ht="6.95" customHeight="1">
      <c r="B102" s="43"/>
      <c r="C102" s="44"/>
      <c r="D102" s="44"/>
      <c r="E102" s="44"/>
      <c r="F102" s="44"/>
      <c r="G102" s="44"/>
      <c r="H102" s="44"/>
      <c r="I102" s="44"/>
      <c r="J102" s="44"/>
      <c r="K102" s="44"/>
      <c r="L102" s="31"/>
    </row>
    <row r="106" spans="2:47" s="1" customFormat="1" ht="6.95" customHeight="1">
      <c r="B106" s="45"/>
      <c r="C106" s="46"/>
      <c r="D106" s="46"/>
      <c r="E106" s="46"/>
      <c r="F106" s="46"/>
      <c r="G106" s="46"/>
      <c r="H106" s="46"/>
      <c r="I106" s="46"/>
      <c r="J106" s="46"/>
      <c r="K106" s="46"/>
      <c r="L106" s="31"/>
    </row>
    <row r="107" spans="2:47" s="1" customFormat="1" ht="24.95" customHeight="1">
      <c r="B107" s="31"/>
      <c r="C107" s="20" t="s">
        <v>133</v>
      </c>
      <c r="L107" s="31"/>
    </row>
    <row r="108" spans="2:47" s="1" customFormat="1" ht="6.95" customHeight="1">
      <c r="B108" s="31"/>
      <c r="L108" s="31"/>
    </row>
    <row r="109" spans="2:47" s="1" customFormat="1" ht="12" customHeight="1">
      <c r="B109" s="31"/>
      <c r="C109" s="26" t="s">
        <v>16</v>
      </c>
      <c r="L109" s="31"/>
    </row>
    <row r="110" spans="2:47" s="1" customFormat="1" ht="16.5" customHeight="1">
      <c r="B110" s="31"/>
      <c r="E110" s="237" t="str">
        <f>E7</f>
        <v>Nemocnice TGM Hodonín, PD modernizace OS</v>
      </c>
      <c r="F110" s="238"/>
      <c r="G110" s="238"/>
      <c r="H110" s="238"/>
      <c r="L110" s="31"/>
    </row>
    <row r="111" spans="2:47" ht="12" customHeight="1">
      <c r="B111" s="19"/>
      <c r="C111" s="26" t="s">
        <v>122</v>
      </c>
      <c r="L111" s="19"/>
    </row>
    <row r="112" spans="2:47" s="1" customFormat="1" ht="16.5" customHeight="1">
      <c r="B112" s="31"/>
      <c r="E112" s="237" t="s">
        <v>123</v>
      </c>
      <c r="F112" s="236"/>
      <c r="G112" s="236"/>
      <c r="H112" s="236"/>
      <c r="L112" s="31"/>
    </row>
    <row r="113" spans="2:65" s="1" customFormat="1" ht="12" customHeight="1">
      <c r="B113" s="31"/>
      <c r="C113" s="26" t="s">
        <v>124</v>
      </c>
      <c r="L113" s="31"/>
    </row>
    <row r="114" spans="2:65" s="1" customFormat="1" ht="16.5" customHeight="1">
      <c r="B114" s="31"/>
      <c r="E114" s="231" t="str">
        <f>E11</f>
        <v>VRN - Vedlejší rozpočtové...</v>
      </c>
      <c r="F114" s="236"/>
      <c r="G114" s="236"/>
      <c r="H114" s="236"/>
      <c r="L114" s="31"/>
    </row>
    <row r="115" spans="2:65" s="1" customFormat="1" ht="6.95" customHeight="1">
      <c r="B115" s="31"/>
      <c r="L115" s="31"/>
    </row>
    <row r="116" spans="2:65" s="1" customFormat="1" ht="12" customHeight="1">
      <c r="B116" s="31"/>
      <c r="C116" s="26" t="s">
        <v>20</v>
      </c>
      <c r="F116" s="24" t="str">
        <f>F14</f>
        <v xml:space="preserve"> </v>
      </c>
      <c r="I116" s="26" t="s">
        <v>22</v>
      </c>
      <c r="J116" s="51" t="str">
        <f>IF(J14="","",J14)</f>
        <v>7.2.2023</v>
      </c>
      <c r="L116" s="31"/>
    </row>
    <row r="117" spans="2:65" s="1" customFormat="1" ht="6.95" customHeight="1">
      <c r="B117" s="31"/>
      <c r="L117" s="31"/>
    </row>
    <row r="118" spans="2:65" s="1" customFormat="1" ht="15.2" customHeight="1">
      <c r="B118" s="31"/>
      <c r="C118" s="26" t="s">
        <v>24</v>
      </c>
      <c r="F118" s="24" t="str">
        <f>E17</f>
        <v xml:space="preserve"> </v>
      </c>
      <c r="I118" s="26" t="s">
        <v>29</v>
      </c>
      <c r="J118" s="29" t="str">
        <f>E23</f>
        <v xml:space="preserve"> </v>
      </c>
      <c r="L118" s="31"/>
    </row>
    <row r="119" spans="2:65" s="1" customFormat="1" ht="15.2" customHeight="1">
      <c r="B119" s="31"/>
      <c r="C119" s="26" t="s">
        <v>27</v>
      </c>
      <c r="F119" s="24" t="str">
        <f>IF(E20="","",E20)</f>
        <v>Vyplň údaj</v>
      </c>
      <c r="I119" s="26" t="s">
        <v>31</v>
      </c>
      <c r="J119" s="29" t="str">
        <f>E26</f>
        <v xml:space="preserve"> </v>
      </c>
      <c r="L119" s="31"/>
    </row>
    <row r="120" spans="2:65" s="1" customFormat="1" ht="10.35" customHeight="1">
      <c r="B120" s="31"/>
      <c r="L120" s="31"/>
    </row>
    <row r="121" spans="2:65" s="9" customFormat="1" ht="29.25" customHeight="1">
      <c r="B121" s="111"/>
      <c r="C121" s="112" t="s">
        <v>134</v>
      </c>
      <c r="D121" s="113" t="s">
        <v>58</v>
      </c>
      <c r="E121" s="113" t="s">
        <v>54</v>
      </c>
      <c r="F121" s="113" t="s">
        <v>55</v>
      </c>
      <c r="G121" s="113" t="s">
        <v>135</v>
      </c>
      <c r="H121" s="113" t="s">
        <v>136</v>
      </c>
      <c r="I121" s="113" t="s">
        <v>137</v>
      </c>
      <c r="J121" s="114" t="s">
        <v>128</v>
      </c>
      <c r="K121" s="115" t="s">
        <v>138</v>
      </c>
      <c r="L121" s="111"/>
      <c r="M121" s="58" t="s">
        <v>1</v>
      </c>
      <c r="N121" s="59" t="s">
        <v>37</v>
      </c>
      <c r="O121" s="59" t="s">
        <v>139</v>
      </c>
      <c r="P121" s="59" t="s">
        <v>140</v>
      </c>
      <c r="Q121" s="59" t="s">
        <v>141</v>
      </c>
      <c r="R121" s="59" t="s">
        <v>142</v>
      </c>
      <c r="S121" s="59" t="s">
        <v>143</v>
      </c>
      <c r="T121" s="59" t="s">
        <v>144</v>
      </c>
      <c r="U121" s="60" t="s">
        <v>145</v>
      </c>
    </row>
    <row r="122" spans="2:65" s="1" customFormat="1" ht="22.9" customHeight="1">
      <c r="B122" s="31"/>
      <c r="C122" s="63" t="s">
        <v>146</v>
      </c>
      <c r="J122" s="116">
        <f>BK122</f>
        <v>0</v>
      </c>
      <c r="L122" s="31"/>
      <c r="M122" s="61"/>
      <c r="N122" s="52"/>
      <c r="O122" s="52"/>
      <c r="P122" s="117">
        <f>P123+P160</f>
        <v>0</v>
      </c>
      <c r="Q122" s="52"/>
      <c r="R122" s="117">
        <f>R123+R160</f>
        <v>0</v>
      </c>
      <c r="S122" s="52"/>
      <c r="T122" s="117">
        <f>T123+T160</f>
        <v>0</v>
      </c>
      <c r="U122" s="53"/>
      <c r="AT122" s="16" t="s">
        <v>72</v>
      </c>
      <c r="AU122" s="16" t="s">
        <v>130</v>
      </c>
      <c r="BK122" s="118">
        <f>BK123+BK160</f>
        <v>0</v>
      </c>
    </row>
    <row r="123" spans="2:65" s="10" customFormat="1" ht="25.9" customHeight="1">
      <c r="B123" s="119"/>
      <c r="D123" s="120" t="s">
        <v>72</v>
      </c>
      <c r="E123" s="121" t="s">
        <v>83</v>
      </c>
      <c r="F123" s="121" t="s">
        <v>77</v>
      </c>
      <c r="I123" s="122"/>
      <c r="J123" s="123">
        <f>BK123</f>
        <v>0</v>
      </c>
      <c r="L123" s="119"/>
      <c r="M123" s="124"/>
      <c r="P123" s="125">
        <f>SUM(P124:P159)</f>
        <v>0</v>
      </c>
      <c r="R123" s="125">
        <f>SUM(R124:R159)</f>
        <v>0</v>
      </c>
      <c r="T123" s="125">
        <f>SUM(T124:T159)</f>
        <v>0</v>
      </c>
      <c r="U123" s="126"/>
      <c r="AR123" s="120" t="s">
        <v>147</v>
      </c>
      <c r="AT123" s="127" t="s">
        <v>72</v>
      </c>
      <c r="AU123" s="127" t="s">
        <v>12</v>
      </c>
      <c r="AY123" s="120" t="s">
        <v>148</v>
      </c>
      <c r="BK123" s="128">
        <f>SUM(BK124:BK159)</f>
        <v>0</v>
      </c>
    </row>
    <row r="124" spans="2:65" s="1" customFormat="1" ht="16.5" customHeight="1">
      <c r="B124" s="31"/>
      <c r="C124" s="129" t="s">
        <v>79</v>
      </c>
      <c r="D124" s="129" t="s">
        <v>149</v>
      </c>
      <c r="E124" s="130" t="s">
        <v>150</v>
      </c>
      <c r="F124" s="131" t="s">
        <v>151</v>
      </c>
      <c r="G124" s="132" t="s">
        <v>152</v>
      </c>
      <c r="H124" s="133">
        <v>1</v>
      </c>
      <c r="I124" s="134"/>
      <c r="J124" s="135">
        <f>ROUND(I124*H124,2)</f>
        <v>0</v>
      </c>
      <c r="K124" s="136"/>
      <c r="L124" s="31"/>
      <c r="M124" s="137" t="s">
        <v>1</v>
      </c>
      <c r="N124" s="138" t="s">
        <v>38</v>
      </c>
      <c r="P124" s="139">
        <f>O124*H124</f>
        <v>0</v>
      </c>
      <c r="Q124" s="139">
        <v>0</v>
      </c>
      <c r="R124" s="139">
        <f>Q124*H124</f>
        <v>0</v>
      </c>
      <c r="S124" s="139">
        <v>0</v>
      </c>
      <c r="T124" s="139">
        <f>S124*H124</f>
        <v>0</v>
      </c>
      <c r="U124" s="140" t="s">
        <v>1</v>
      </c>
      <c r="AR124" s="141" t="s">
        <v>153</v>
      </c>
      <c r="AT124" s="141" t="s">
        <v>149</v>
      </c>
      <c r="AU124" s="141" t="s">
        <v>79</v>
      </c>
      <c r="AY124" s="16" t="s">
        <v>148</v>
      </c>
      <c r="BE124" s="142">
        <f>IF(N124="základní",J124,0)</f>
        <v>0</v>
      </c>
      <c r="BF124" s="142">
        <f>IF(N124="snížená",J124,0)</f>
        <v>0</v>
      </c>
      <c r="BG124" s="142">
        <f>IF(N124="zákl. přenesená",J124,0)</f>
        <v>0</v>
      </c>
      <c r="BH124" s="142">
        <f>IF(N124="sníž. přenesená",J124,0)</f>
        <v>0</v>
      </c>
      <c r="BI124" s="142">
        <f>IF(N124="nulová",J124,0)</f>
        <v>0</v>
      </c>
      <c r="BJ124" s="16" t="s">
        <v>79</v>
      </c>
      <c r="BK124" s="142">
        <f>ROUND(I124*H124,2)</f>
        <v>0</v>
      </c>
      <c r="BL124" s="16" t="s">
        <v>153</v>
      </c>
      <c r="BM124" s="141" t="s">
        <v>81</v>
      </c>
    </row>
    <row r="125" spans="2:65" s="1" customFormat="1">
      <c r="B125" s="31"/>
      <c r="D125" s="143" t="s">
        <v>154</v>
      </c>
      <c r="F125" s="144" t="s">
        <v>151</v>
      </c>
      <c r="I125" s="145"/>
      <c r="L125" s="31"/>
      <c r="M125" s="146"/>
      <c r="U125" s="55"/>
      <c r="AT125" s="16" t="s">
        <v>154</v>
      </c>
      <c r="AU125" s="16" t="s">
        <v>79</v>
      </c>
    </row>
    <row r="126" spans="2:65" s="1" customFormat="1">
      <c r="B126" s="31"/>
      <c r="D126" s="147" t="s">
        <v>155</v>
      </c>
      <c r="F126" s="148" t="s">
        <v>156</v>
      </c>
      <c r="I126" s="145"/>
      <c r="L126" s="31"/>
      <c r="M126" s="146"/>
      <c r="U126" s="55"/>
      <c r="AT126" s="16" t="s">
        <v>155</v>
      </c>
      <c r="AU126" s="16" t="s">
        <v>79</v>
      </c>
    </row>
    <row r="127" spans="2:65" s="11" customFormat="1" ht="22.5">
      <c r="B127" s="149"/>
      <c r="D127" s="143" t="s">
        <v>157</v>
      </c>
      <c r="E127" s="150" t="s">
        <v>1</v>
      </c>
      <c r="F127" s="151" t="s">
        <v>158</v>
      </c>
      <c r="H127" s="150" t="s">
        <v>1</v>
      </c>
      <c r="I127" s="152"/>
      <c r="L127" s="149"/>
      <c r="M127" s="153"/>
      <c r="U127" s="154"/>
      <c r="AT127" s="150" t="s">
        <v>157</v>
      </c>
      <c r="AU127" s="150" t="s">
        <v>79</v>
      </c>
      <c r="AV127" s="11" t="s">
        <v>79</v>
      </c>
      <c r="AW127" s="11" t="s">
        <v>30</v>
      </c>
      <c r="AX127" s="11" t="s">
        <v>12</v>
      </c>
      <c r="AY127" s="150" t="s">
        <v>148</v>
      </c>
    </row>
    <row r="128" spans="2:65" s="11" customFormat="1">
      <c r="B128" s="149"/>
      <c r="D128" s="143" t="s">
        <v>157</v>
      </c>
      <c r="E128" s="150" t="s">
        <v>1</v>
      </c>
      <c r="F128" s="151" t="s">
        <v>159</v>
      </c>
      <c r="H128" s="150" t="s">
        <v>1</v>
      </c>
      <c r="I128" s="152"/>
      <c r="L128" s="149"/>
      <c r="M128" s="153"/>
      <c r="U128" s="154"/>
      <c r="AT128" s="150" t="s">
        <v>157</v>
      </c>
      <c r="AU128" s="150" t="s">
        <v>79</v>
      </c>
      <c r="AV128" s="11" t="s">
        <v>79</v>
      </c>
      <c r="AW128" s="11" t="s">
        <v>30</v>
      </c>
      <c r="AX128" s="11" t="s">
        <v>12</v>
      </c>
      <c r="AY128" s="150" t="s">
        <v>148</v>
      </c>
    </row>
    <row r="129" spans="2:65" s="12" customFormat="1">
      <c r="B129" s="155"/>
      <c r="D129" s="143" t="s">
        <v>157</v>
      </c>
      <c r="E129" s="156" t="s">
        <v>1</v>
      </c>
      <c r="F129" s="157" t="s">
        <v>79</v>
      </c>
      <c r="H129" s="158">
        <v>1</v>
      </c>
      <c r="I129" s="159"/>
      <c r="L129" s="155"/>
      <c r="M129" s="160"/>
      <c r="U129" s="161"/>
      <c r="AT129" s="156" t="s">
        <v>157</v>
      </c>
      <c r="AU129" s="156" t="s">
        <v>79</v>
      </c>
      <c r="AV129" s="12" t="s">
        <v>81</v>
      </c>
      <c r="AW129" s="12" t="s">
        <v>30</v>
      </c>
      <c r="AX129" s="12" t="s">
        <v>12</v>
      </c>
      <c r="AY129" s="156" t="s">
        <v>148</v>
      </c>
    </row>
    <row r="130" spans="2:65" s="13" customFormat="1">
      <c r="B130" s="162"/>
      <c r="D130" s="143" t="s">
        <v>157</v>
      </c>
      <c r="E130" s="163" t="s">
        <v>1</v>
      </c>
      <c r="F130" s="164" t="s">
        <v>160</v>
      </c>
      <c r="H130" s="165">
        <v>1</v>
      </c>
      <c r="I130" s="166"/>
      <c r="L130" s="162"/>
      <c r="M130" s="167"/>
      <c r="U130" s="168"/>
      <c r="AT130" s="163" t="s">
        <v>157</v>
      </c>
      <c r="AU130" s="163" t="s">
        <v>79</v>
      </c>
      <c r="AV130" s="13" t="s">
        <v>153</v>
      </c>
      <c r="AW130" s="13" t="s">
        <v>30</v>
      </c>
      <c r="AX130" s="13" t="s">
        <v>79</v>
      </c>
      <c r="AY130" s="163" t="s">
        <v>148</v>
      </c>
    </row>
    <row r="131" spans="2:65" s="1" customFormat="1" ht="16.5" customHeight="1">
      <c r="B131" s="31"/>
      <c r="C131" s="129" t="s">
        <v>81</v>
      </c>
      <c r="D131" s="129" t="s">
        <v>149</v>
      </c>
      <c r="E131" s="130" t="s">
        <v>161</v>
      </c>
      <c r="F131" s="131" t="s">
        <v>162</v>
      </c>
      <c r="G131" s="132" t="s">
        <v>163</v>
      </c>
      <c r="H131" s="133">
        <v>1</v>
      </c>
      <c r="I131" s="134"/>
      <c r="J131" s="135">
        <f>ROUND(I131*H131,2)</f>
        <v>0</v>
      </c>
      <c r="K131" s="136"/>
      <c r="L131" s="31"/>
      <c r="M131" s="137" t="s">
        <v>1</v>
      </c>
      <c r="N131" s="138" t="s">
        <v>38</v>
      </c>
      <c r="P131" s="139">
        <f>O131*H131</f>
        <v>0</v>
      </c>
      <c r="Q131" s="139">
        <v>0</v>
      </c>
      <c r="R131" s="139">
        <f>Q131*H131</f>
        <v>0</v>
      </c>
      <c r="S131" s="139">
        <v>0</v>
      </c>
      <c r="T131" s="139">
        <f>S131*H131</f>
        <v>0</v>
      </c>
      <c r="U131" s="140" t="s">
        <v>1</v>
      </c>
      <c r="AR131" s="141" t="s">
        <v>153</v>
      </c>
      <c r="AT131" s="141" t="s">
        <v>149</v>
      </c>
      <c r="AU131" s="141" t="s">
        <v>79</v>
      </c>
      <c r="AY131" s="16" t="s">
        <v>148</v>
      </c>
      <c r="BE131" s="142">
        <f>IF(N131="základní",J131,0)</f>
        <v>0</v>
      </c>
      <c r="BF131" s="142">
        <f>IF(N131="snížená",J131,0)</f>
        <v>0</v>
      </c>
      <c r="BG131" s="142">
        <f>IF(N131="zákl. přenesená",J131,0)</f>
        <v>0</v>
      </c>
      <c r="BH131" s="142">
        <f>IF(N131="sníž. přenesená",J131,0)</f>
        <v>0</v>
      </c>
      <c r="BI131" s="142">
        <f>IF(N131="nulová",J131,0)</f>
        <v>0</v>
      </c>
      <c r="BJ131" s="16" t="s">
        <v>79</v>
      </c>
      <c r="BK131" s="142">
        <f>ROUND(I131*H131,2)</f>
        <v>0</v>
      </c>
      <c r="BL131" s="16" t="s">
        <v>153</v>
      </c>
      <c r="BM131" s="141" t="s">
        <v>153</v>
      </c>
    </row>
    <row r="132" spans="2:65" s="1" customFormat="1" ht="29.25">
      <c r="B132" s="31"/>
      <c r="D132" s="143" t="s">
        <v>154</v>
      </c>
      <c r="F132" s="144" t="s">
        <v>164</v>
      </c>
      <c r="I132" s="145"/>
      <c r="L132" s="31"/>
      <c r="M132" s="146"/>
      <c r="U132" s="55"/>
      <c r="AT132" s="16" t="s">
        <v>154</v>
      </c>
      <c r="AU132" s="16" t="s">
        <v>79</v>
      </c>
    </row>
    <row r="133" spans="2:65" s="1" customFormat="1" ht="16.5" customHeight="1">
      <c r="B133" s="31"/>
      <c r="C133" s="129" t="s">
        <v>165</v>
      </c>
      <c r="D133" s="129" t="s">
        <v>149</v>
      </c>
      <c r="E133" s="130" t="s">
        <v>166</v>
      </c>
      <c r="F133" s="131" t="s">
        <v>167</v>
      </c>
      <c r="G133" s="132" t="s">
        <v>152</v>
      </c>
      <c r="H133" s="133">
        <v>1</v>
      </c>
      <c r="I133" s="134"/>
      <c r="J133" s="135">
        <f>ROUND(I133*H133,2)</f>
        <v>0</v>
      </c>
      <c r="K133" s="136"/>
      <c r="L133" s="31"/>
      <c r="M133" s="137" t="s">
        <v>1</v>
      </c>
      <c r="N133" s="138" t="s">
        <v>38</v>
      </c>
      <c r="P133" s="139">
        <f>O133*H133</f>
        <v>0</v>
      </c>
      <c r="Q133" s="139">
        <v>0</v>
      </c>
      <c r="R133" s="139">
        <f>Q133*H133</f>
        <v>0</v>
      </c>
      <c r="S133" s="139">
        <v>0</v>
      </c>
      <c r="T133" s="139">
        <f>S133*H133</f>
        <v>0</v>
      </c>
      <c r="U133" s="140" t="s">
        <v>1</v>
      </c>
      <c r="AR133" s="141" t="s">
        <v>153</v>
      </c>
      <c r="AT133" s="141" t="s">
        <v>149</v>
      </c>
      <c r="AU133" s="141" t="s">
        <v>79</v>
      </c>
      <c r="AY133" s="16" t="s">
        <v>148</v>
      </c>
      <c r="BE133" s="142">
        <f>IF(N133="základní",J133,0)</f>
        <v>0</v>
      </c>
      <c r="BF133" s="142">
        <f>IF(N133="snížená",J133,0)</f>
        <v>0</v>
      </c>
      <c r="BG133" s="142">
        <f>IF(N133="zákl. přenesená",J133,0)</f>
        <v>0</v>
      </c>
      <c r="BH133" s="142">
        <f>IF(N133="sníž. přenesená",J133,0)</f>
        <v>0</v>
      </c>
      <c r="BI133" s="142">
        <f>IF(N133="nulová",J133,0)</f>
        <v>0</v>
      </c>
      <c r="BJ133" s="16" t="s">
        <v>79</v>
      </c>
      <c r="BK133" s="142">
        <f>ROUND(I133*H133,2)</f>
        <v>0</v>
      </c>
      <c r="BL133" s="16" t="s">
        <v>153</v>
      </c>
      <c r="BM133" s="141" t="s">
        <v>168</v>
      </c>
    </row>
    <row r="134" spans="2:65" s="1" customFormat="1">
      <c r="B134" s="31"/>
      <c r="D134" s="143" t="s">
        <v>154</v>
      </c>
      <c r="F134" s="144" t="s">
        <v>167</v>
      </c>
      <c r="I134" s="145"/>
      <c r="L134" s="31"/>
      <c r="M134" s="146"/>
      <c r="U134" s="55"/>
      <c r="AT134" s="16" t="s">
        <v>154</v>
      </c>
      <c r="AU134" s="16" t="s">
        <v>79</v>
      </c>
    </row>
    <row r="135" spans="2:65" s="1" customFormat="1">
      <c r="B135" s="31"/>
      <c r="D135" s="147" t="s">
        <v>155</v>
      </c>
      <c r="F135" s="148" t="s">
        <v>169</v>
      </c>
      <c r="I135" s="145"/>
      <c r="L135" s="31"/>
      <c r="M135" s="146"/>
      <c r="U135" s="55"/>
      <c r="AT135" s="16" t="s">
        <v>155</v>
      </c>
      <c r="AU135" s="16" t="s">
        <v>79</v>
      </c>
    </row>
    <row r="136" spans="2:65" s="1" customFormat="1" ht="16.5" customHeight="1">
      <c r="B136" s="31"/>
      <c r="C136" s="129" t="s">
        <v>153</v>
      </c>
      <c r="D136" s="129" t="s">
        <v>149</v>
      </c>
      <c r="E136" s="130" t="s">
        <v>170</v>
      </c>
      <c r="F136" s="131" t="s">
        <v>171</v>
      </c>
      <c r="G136" s="132" t="s">
        <v>163</v>
      </c>
      <c r="H136" s="133">
        <v>1</v>
      </c>
      <c r="I136" s="134"/>
      <c r="J136" s="135">
        <f>ROUND(I136*H136,2)</f>
        <v>0</v>
      </c>
      <c r="K136" s="136"/>
      <c r="L136" s="31"/>
      <c r="M136" s="137" t="s">
        <v>1</v>
      </c>
      <c r="N136" s="138" t="s">
        <v>38</v>
      </c>
      <c r="P136" s="139">
        <f>O136*H136</f>
        <v>0</v>
      </c>
      <c r="Q136" s="139">
        <v>0</v>
      </c>
      <c r="R136" s="139">
        <f>Q136*H136</f>
        <v>0</v>
      </c>
      <c r="S136" s="139">
        <v>0</v>
      </c>
      <c r="T136" s="139">
        <f>S136*H136</f>
        <v>0</v>
      </c>
      <c r="U136" s="140" t="s">
        <v>1</v>
      </c>
      <c r="AR136" s="141" t="s">
        <v>153</v>
      </c>
      <c r="AT136" s="141" t="s">
        <v>149</v>
      </c>
      <c r="AU136" s="141" t="s">
        <v>79</v>
      </c>
      <c r="AY136" s="16" t="s">
        <v>148</v>
      </c>
      <c r="BE136" s="142">
        <f>IF(N136="základní",J136,0)</f>
        <v>0</v>
      </c>
      <c r="BF136" s="142">
        <f>IF(N136="snížená",J136,0)</f>
        <v>0</v>
      </c>
      <c r="BG136" s="142">
        <f>IF(N136="zákl. přenesená",J136,0)</f>
        <v>0</v>
      </c>
      <c r="BH136" s="142">
        <f>IF(N136="sníž. přenesená",J136,0)</f>
        <v>0</v>
      </c>
      <c r="BI136" s="142">
        <f>IF(N136="nulová",J136,0)</f>
        <v>0</v>
      </c>
      <c r="BJ136" s="16" t="s">
        <v>79</v>
      </c>
      <c r="BK136" s="142">
        <f>ROUND(I136*H136,2)</f>
        <v>0</v>
      </c>
      <c r="BL136" s="16" t="s">
        <v>153</v>
      </c>
      <c r="BM136" s="141" t="s">
        <v>172</v>
      </c>
    </row>
    <row r="137" spans="2:65" s="1" customFormat="1" ht="19.5">
      <c r="B137" s="31"/>
      <c r="D137" s="143" t="s">
        <v>154</v>
      </c>
      <c r="F137" s="144" t="s">
        <v>173</v>
      </c>
      <c r="I137" s="145"/>
      <c r="L137" s="31"/>
      <c r="M137" s="146"/>
      <c r="U137" s="55"/>
      <c r="AT137" s="16" t="s">
        <v>154</v>
      </c>
      <c r="AU137" s="16" t="s">
        <v>79</v>
      </c>
    </row>
    <row r="138" spans="2:65" s="1" customFormat="1" ht="58.5">
      <c r="B138" s="31"/>
      <c r="D138" s="143" t="s">
        <v>174</v>
      </c>
      <c r="F138" s="169" t="s">
        <v>175</v>
      </c>
      <c r="I138" s="145"/>
      <c r="L138" s="31"/>
      <c r="M138" s="146"/>
      <c r="U138" s="55"/>
      <c r="AT138" s="16" t="s">
        <v>174</v>
      </c>
      <c r="AU138" s="16" t="s">
        <v>79</v>
      </c>
    </row>
    <row r="139" spans="2:65" s="1" customFormat="1" ht="16.5" customHeight="1">
      <c r="B139" s="31"/>
      <c r="C139" s="129" t="s">
        <v>168</v>
      </c>
      <c r="D139" s="129" t="s">
        <v>149</v>
      </c>
      <c r="E139" s="130" t="s">
        <v>176</v>
      </c>
      <c r="F139" s="131" t="s">
        <v>177</v>
      </c>
      <c r="G139" s="132" t="s">
        <v>152</v>
      </c>
      <c r="H139" s="133">
        <v>1</v>
      </c>
      <c r="I139" s="134"/>
      <c r="J139" s="135">
        <f>ROUND(I139*H139,2)</f>
        <v>0</v>
      </c>
      <c r="K139" s="136"/>
      <c r="L139" s="31"/>
      <c r="M139" s="137" t="s">
        <v>1</v>
      </c>
      <c r="N139" s="138" t="s">
        <v>38</v>
      </c>
      <c r="P139" s="139">
        <f>O139*H139</f>
        <v>0</v>
      </c>
      <c r="Q139" s="139">
        <v>0</v>
      </c>
      <c r="R139" s="139">
        <f>Q139*H139</f>
        <v>0</v>
      </c>
      <c r="S139" s="139">
        <v>0</v>
      </c>
      <c r="T139" s="139">
        <f>S139*H139</f>
        <v>0</v>
      </c>
      <c r="U139" s="140" t="s">
        <v>1</v>
      </c>
      <c r="AR139" s="141" t="s">
        <v>153</v>
      </c>
      <c r="AT139" s="141" t="s">
        <v>149</v>
      </c>
      <c r="AU139" s="141" t="s">
        <v>79</v>
      </c>
      <c r="AY139" s="16" t="s">
        <v>148</v>
      </c>
      <c r="BE139" s="142">
        <f>IF(N139="základní",J139,0)</f>
        <v>0</v>
      </c>
      <c r="BF139" s="142">
        <f>IF(N139="snížená",J139,0)</f>
        <v>0</v>
      </c>
      <c r="BG139" s="142">
        <f>IF(N139="zákl. přenesená",J139,0)</f>
        <v>0</v>
      </c>
      <c r="BH139" s="142">
        <f>IF(N139="sníž. přenesená",J139,0)</f>
        <v>0</v>
      </c>
      <c r="BI139" s="142">
        <f>IF(N139="nulová",J139,0)</f>
        <v>0</v>
      </c>
      <c r="BJ139" s="16" t="s">
        <v>79</v>
      </c>
      <c r="BK139" s="142">
        <f>ROUND(I139*H139,2)</f>
        <v>0</v>
      </c>
      <c r="BL139" s="16" t="s">
        <v>153</v>
      </c>
      <c r="BM139" s="141" t="s">
        <v>178</v>
      </c>
    </row>
    <row r="140" spans="2:65" s="1" customFormat="1">
      <c r="B140" s="31"/>
      <c r="D140" s="143" t="s">
        <v>154</v>
      </c>
      <c r="F140" s="144" t="s">
        <v>177</v>
      </c>
      <c r="I140" s="145"/>
      <c r="L140" s="31"/>
      <c r="M140" s="146"/>
      <c r="U140" s="55"/>
      <c r="AT140" s="16" t="s">
        <v>154</v>
      </c>
      <c r="AU140" s="16" t="s">
        <v>79</v>
      </c>
    </row>
    <row r="141" spans="2:65" s="1" customFormat="1">
      <c r="B141" s="31"/>
      <c r="D141" s="147" t="s">
        <v>155</v>
      </c>
      <c r="F141" s="148" t="s">
        <v>179</v>
      </c>
      <c r="I141" s="145"/>
      <c r="L141" s="31"/>
      <c r="M141" s="146"/>
      <c r="U141" s="55"/>
      <c r="AT141" s="16" t="s">
        <v>155</v>
      </c>
      <c r="AU141" s="16" t="s">
        <v>79</v>
      </c>
    </row>
    <row r="142" spans="2:65" s="1" customFormat="1" ht="19.5">
      <c r="B142" s="31"/>
      <c r="D142" s="143" t="s">
        <v>174</v>
      </c>
      <c r="F142" s="169" t="s">
        <v>180</v>
      </c>
      <c r="I142" s="145"/>
      <c r="L142" s="31"/>
      <c r="M142" s="146"/>
      <c r="U142" s="55"/>
      <c r="AT142" s="16" t="s">
        <v>174</v>
      </c>
      <c r="AU142" s="16" t="s">
        <v>79</v>
      </c>
    </row>
    <row r="143" spans="2:65" s="11" customFormat="1">
      <c r="B143" s="149"/>
      <c r="D143" s="143" t="s">
        <v>157</v>
      </c>
      <c r="E143" s="150" t="s">
        <v>1</v>
      </c>
      <c r="F143" s="151" t="s">
        <v>181</v>
      </c>
      <c r="H143" s="150" t="s">
        <v>1</v>
      </c>
      <c r="I143" s="152"/>
      <c r="L143" s="149"/>
      <c r="M143" s="153"/>
      <c r="U143" s="154"/>
      <c r="AT143" s="150" t="s">
        <v>157</v>
      </c>
      <c r="AU143" s="150" t="s">
        <v>79</v>
      </c>
      <c r="AV143" s="11" t="s">
        <v>79</v>
      </c>
      <c r="AW143" s="11" t="s">
        <v>30</v>
      </c>
      <c r="AX143" s="11" t="s">
        <v>12</v>
      </c>
      <c r="AY143" s="150" t="s">
        <v>148</v>
      </c>
    </row>
    <row r="144" spans="2:65" s="12" customFormat="1">
      <c r="B144" s="155"/>
      <c r="D144" s="143" t="s">
        <v>157</v>
      </c>
      <c r="E144" s="156" t="s">
        <v>1</v>
      </c>
      <c r="F144" s="157" t="s">
        <v>79</v>
      </c>
      <c r="H144" s="158">
        <v>1</v>
      </c>
      <c r="I144" s="159"/>
      <c r="L144" s="155"/>
      <c r="M144" s="160"/>
      <c r="U144" s="161"/>
      <c r="AT144" s="156" t="s">
        <v>157</v>
      </c>
      <c r="AU144" s="156" t="s">
        <v>79</v>
      </c>
      <c r="AV144" s="12" t="s">
        <v>81</v>
      </c>
      <c r="AW144" s="12" t="s">
        <v>30</v>
      </c>
      <c r="AX144" s="12" t="s">
        <v>12</v>
      </c>
      <c r="AY144" s="156" t="s">
        <v>148</v>
      </c>
    </row>
    <row r="145" spans="2:65" s="13" customFormat="1">
      <c r="B145" s="162"/>
      <c r="D145" s="143" t="s">
        <v>157</v>
      </c>
      <c r="E145" s="163" t="s">
        <v>1</v>
      </c>
      <c r="F145" s="164" t="s">
        <v>160</v>
      </c>
      <c r="H145" s="165">
        <v>1</v>
      </c>
      <c r="I145" s="166"/>
      <c r="L145" s="162"/>
      <c r="M145" s="167"/>
      <c r="U145" s="168"/>
      <c r="AT145" s="163" t="s">
        <v>157</v>
      </c>
      <c r="AU145" s="163" t="s">
        <v>79</v>
      </c>
      <c r="AV145" s="13" t="s">
        <v>153</v>
      </c>
      <c r="AW145" s="13" t="s">
        <v>30</v>
      </c>
      <c r="AX145" s="13" t="s">
        <v>79</v>
      </c>
      <c r="AY145" s="163" t="s">
        <v>148</v>
      </c>
    </row>
    <row r="146" spans="2:65" s="1" customFormat="1" ht="16.5" customHeight="1">
      <c r="B146" s="31"/>
      <c r="C146" s="129" t="s">
        <v>182</v>
      </c>
      <c r="D146" s="129" t="s">
        <v>149</v>
      </c>
      <c r="E146" s="130" t="s">
        <v>183</v>
      </c>
      <c r="F146" s="131" t="s">
        <v>184</v>
      </c>
      <c r="G146" s="132" t="s">
        <v>152</v>
      </c>
      <c r="H146" s="133">
        <v>1</v>
      </c>
      <c r="I146" s="134"/>
      <c r="J146" s="135">
        <f>ROUND(I146*H146,2)</f>
        <v>0</v>
      </c>
      <c r="K146" s="136"/>
      <c r="L146" s="31"/>
      <c r="M146" s="137" t="s">
        <v>1</v>
      </c>
      <c r="N146" s="138" t="s">
        <v>38</v>
      </c>
      <c r="P146" s="139">
        <f>O146*H146</f>
        <v>0</v>
      </c>
      <c r="Q146" s="139">
        <v>0</v>
      </c>
      <c r="R146" s="139">
        <f>Q146*H146</f>
        <v>0</v>
      </c>
      <c r="S146" s="139">
        <v>0</v>
      </c>
      <c r="T146" s="139">
        <f>S146*H146</f>
        <v>0</v>
      </c>
      <c r="U146" s="140" t="s">
        <v>1</v>
      </c>
      <c r="AR146" s="141" t="s">
        <v>153</v>
      </c>
      <c r="AT146" s="141" t="s">
        <v>149</v>
      </c>
      <c r="AU146" s="141" t="s">
        <v>79</v>
      </c>
      <c r="AY146" s="16" t="s">
        <v>148</v>
      </c>
      <c r="BE146" s="142">
        <f>IF(N146="základní",J146,0)</f>
        <v>0</v>
      </c>
      <c r="BF146" s="142">
        <f>IF(N146="snížená",J146,0)</f>
        <v>0</v>
      </c>
      <c r="BG146" s="142">
        <f>IF(N146="zákl. přenesená",J146,0)</f>
        <v>0</v>
      </c>
      <c r="BH146" s="142">
        <f>IF(N146="sníž. přenesená",J146,0)</f>
        <v>0</v>
      </c>
      <c r="BI146" s="142">
        <f>IF(N146="nulová",J146,0)</f>
        <v>0</v>
      </c>
      <c r="BJ146" s="16" t="s">
        <v>79</v>
      </c>
      <c r="BK146" s="142">
        <f>ROUND(I146*H146,2)</f>
        <v>0</v>
      </c>
      <c r="BL146" s="16" t="s">
        <v>153</v>
      </c>
      <c r="BM146" s="141" t="s">
        <v>182</v>
      </c>
    </row>
    <row r="147" spans="2:65" s="1" customFormat="1">
      <c r="B147" s="31"/>
      <c r="D147" s="143" t="s">
        <v>154</v>
      </c>
      <c r="F147" s="144" t="s">
        <v>184</v>
      </c>
      <c r="I147" s="145"/>
      <c r="L147" s="31"/>
      <c r="M147" s="146"/>
      <c r="U147" s="55"/>
      <c r="AT147" s="16" t="s">
        <v>154</v>
      </c>
      <c r="AU147" s="16" t="s">
        <v>79</v>
      </c>
    </row>
    <row r="148" spans="2:65" s="1" customFormat="1">
      <c r="B148" s="31"/>
      <c r="D148" s="147" t="s">
        <v>155</v>
      </c>
      <c r="F148" s="148" t="s">
        <v>185</v>
      </c>
      <c r="I148" s="145"/>
      <c r="L148" s="31"/>
      <c r="M148" s="146"/>
      <c r="U148" s="55"/>
      <c r="AT148" s="16" t="s">
        <v>155</v>
      </c>
      <c r="AU148" s="16" t="s">
        <v>79</v>
      </c>
    </row>
    <row r="149" spans="2:65" s="1" customFormat="1" ht="16.5" customHeight="1">
      <c r="B149" s="31"/>
      <c r="C149" s="129" t="s">
        <v>186</v>
      </c>
      <c r="D149" s="129" t="s">
        <v>149</v>
      </c>
      <c r="E149" s="130" t="s">
        <v>187</v>
      </c>
      <c r="F149" s="131" t="s">
        <v>188</v>
      </c>
      <c r="G149" s="132" t="s">
        <v>152</v>
      </c>
      <c r="H149" s="133">
        <v>1</v>
      </c>
      <c r="I149" s="134"/>
      <c r="J149" s="135">
        <f>ROUND(I149*H149,2)</f>
        <v>0</v>
      </c>
      <c r="K149" s="136"/>
      <c r="L149" s="31"/>
      <c r="M149" s="137" t="s">
        <v>1</v>
      </c>
      <c r="N149" s="138" t="s">
        <v>38</v>
      </c>
      <c r="P149" s="139">
        <f>O149*H149</f>
        <v>0</v>
      </c>
      <c r="Q149" s="139">
        <v>0</v>
      </c>
      <c r="R149" s="139">
        <f>Q149*H149</f>
        <v>0</v>
      </c>
      <c r="S149" s="139">
        <v>0</v>
      </c>
      <c r="T149" s="139">
        <f>S149*H149</f>
        <v>0</v>
      </c>
      <c r="U149" s="140" t="s">
        <v>1</v>
      </c>
      <c r="AR149" s="141" t="s">
        <v>153</v>
      </c>
      <c r="AT149" s="141" t="s">
        <v>149</v>
      </c>
      <c r="AU149" s="141" t="s">
        <v>79</v>
      </c>
      <c r="AY149" s="16" t="s">
        <v>148</v>
      </c>
      <c r="BE149" s="142">
        <f>IF(N149="základní",J149,0)</f>
        <v>0</v>
      </c>
      <c r="BF149" s="142">
        <f>IF(N149="snížená",J149,0)</f>
        <v>0</v>
      </c>
      <c r="BG149" s="142">
        <f>IF(N149="zákl. přenesená",J149,0)</f>
        <v>0</v>
      </c>
      <c r="BH149" s="142">
        <f>IF(N149="sníž. přenesená",J149,0)</f>
        <v>0</v>
      </c>
      <c r="BI149" s="142">
        <f>IF(N149="nulová",J149,0)</f>
        <v>0</v>
      </c>
      <c r="BJ149" s="16" t="s">
        <v>79</v>
      </c>
      <c r="BK149" s="142">
        <f>ROUND(I149*H149,2)</f>
        <v>0</v>
      </c>
      <c r="BL149" s="16" t="s">
        <v>153</v>
      </c>
      <c r="BM149" s="141" t="s">
        <v>189</v>
      </c>
    </row>
    <row r="150" spans="2:65" s="1" customFormat="1">
      <c r="B150" s="31"/>
      <c r="D150" s="143" t="s">
        <v>154</v>
      </c>
      <c r="F150" s="144" t="s">
        <v>188</v>
      </c>
      <c r="I150" s="145"/>
      <c r="L150" s="31"/>
      <c r="M150" s="146"/>
      <c r="U150" s="55"/>
      <c r="AT150" s="16" t="s">
        <v>154</v>
      </c>
      <c r="AU150" s="16" t="s">
        <v>79</v>
      </c>
    </row>
    <row r="151" spans="2:65" s="1" customFormat="1">
      <c r="B151" s="31"/>
      <c r="D151" s="147" t="s">
        <v>155</v>
      </c>
      <c r="F151" s="148" t="s">
        <v>190</v>
      </c>
      <c r="I151" s="145"/>
      <c r="L151" s="31"/>
      <c r="M151" s="146"/>
      <c r="U151" s="55"/>
      <c r="AT151" s="16" t="s">
        <v>155</v>
      </c>
      <c r="AU151" s="16" t="s">
        <v>79</v>
      </c>
    </row>
    <row r="152" spans="2:65" s="1" customFormat="1" ht="16.5" customHeight="1">
      <c r="B152" s="31"/>
      <c r="C152" s="129" t="s">
        <v>191</v>
      </c>
      <c r="D152" s="129" t="s">
        <v>149</v>
      </c>
      <c r="E152" s="130" t="s">
        <v>192</v>
      </c>
      <c r="F152" s="131" t="s">
        <v>193</v>
      </c>
      <c r="G152" s="132" t="s">
        <v>152</v>
      </c>
      <c r="H152" s="133">
        <v>1</v>
      </c>
      <c r="I152" s="134"/>
      <c r="J152" s="135">
        <f>ROUND(I152*H152,2)</f>
        <v>0</v>
      </c>
      <c r="K152" s="136"/>
      <c r="L152" s="31"/>
      <c r="M152" s="137" t="s">
        <v>1</v>
      </c>
      <c r="N152" s="138" t="s">
        <v>38</v>
      </c>
      <c r="P152" s="139">
        <f>O152*H152</f>
        <v>0</v>
      </c>
      <c r="Q152" s="139">
        <v>0</v>
      </c>
      <c r="R152" s="139">
        <f>Q152*H152</f>
        <v>0</v>
      </c>
      <c r="S152" s="139">
        <v>0</v>
      </c>
      <c r="T152" s="139">
        <f>S152*H152</f>
        <v>0</v>
      </c>
      <c r="U152" s="140" t="s">
        <v>1</v>
      </c>
      <c r="AR152" s="141" t="s">
        <v>153</v>
      </c>
      <c r="AT152" s="141" t="s">
        <v>149</v>
      </c>
      <c r="AU152" s="141" t="s">
        <v>79</v>
      </c>
      <c r="AY152" s="16" t="s">
        <v>148</v>
      </c>
      <c r="BE152" s="142">
        <f>IF(N152="základní",J152,0)</f>
        <v>0</v>
      </c>
      <c r="BF152" s="142">
        <f>IF(N152="snížená",J152,0)</f>
        <v>0</v>
      </c>
      <c r="BG152" s="142">
        <f>IF(N152="zákl. přenesená",J152,0)</f>
        <v>0</v>
      </c>
      <c r="BH152" s="142">
        <f>IF(N152="sníž. přenesená",J152,0)</f>
        <v>0</v>
      </c>
      <c r="BI152" s="142">
        <f>IF(N152="nulová",J152,0)</f>
        <v>0</v>
      </c>
      <c r="BJ152" s="16" t="s">
        <v>79</v>
      </c>
      <c r="BK152" s="142">
        <f>ROUND(I152*H152,2)</f>
        <v>0</v>
      </c>
      <c r="BL152" s="16" t="s">
        <v>153</v>
      </c>
      <c r="BM152" s="141" t="s">
        <v>194</v>
      </c>
    </row>
    <row r="153" spans="2:65" s="1" customFormat="1">
      <c r="B153" s="31"/>
      <c r="D153" s="143" t="s">
        <v>154</v>
      </c>
      <c r="F153" s="144" t="s">
        <v>193</v>
      </c>
      <c r="I153" s="145"/>
      <c r="L153" s="31"/>
      <c r="M153" s="146"/>
      <c r="U153" s="55"/>
      <c r="AT153" s="16" t="s">
        <v>154</v>
      </c>
      <c r="AU153" s="16" t="s">
        <v>79</v>
      </c>
    </row>
    <row r="154" spans="2:65" s="1" customFormat="1">
      <c r="B154" s="31"/>
      <c r="D154" s="147" t="s">
        <v>155</v>
      </c>
      <c r="F154" s="148" t="s">
        <v>195</v>
      </c>
      <c r="I154" s="145"/>
      <c r="L154" s="31"/>
      <c r="M154" s="146"/>
      <c r="U154" s="55"/>
      <c r="AT154" s="16" t="s">
        <v>155</v>
      </c>
      <c r="AU154" s="16" t="s">
        <v>79</v>
      </c>
    </row>
    <row r="155" spans="2:65" s="1" customFormat="1" ht="16.5" customHeight="1">
      <c r="B155" s="31"/>
      <c r="C155" s="129" t="s">
        <v>172</v>
      </c>
      <c r="D155" s="129" t="s">
        <v>149</v>
      </c>
      <c r="E155" s="130" t="s">
        <v>196</v>
      </c>
      <c r="F155" s="131" t="s">
        <v>197</v>
      </c>
      <c r="G155" s="132" t="s">
        <v>152</v>
      </c>
      <c r="H155" s="133">
        <v>1</v>
      </c>
      <c r="I155" s="134"/>
      <c r="J155" s="135">
        <f>ROUND(I155*H155,2)</f>
        <v>0</v>
      </c>
      <c r="K155" s="136"/>
      <c r="L155" s="31"/>
      <c r="M155" s="137" t="s">
        <v>1</v>
      </c>
      <c r="N155" s="138" t="s">
        <v>38</v>
      </c>
      <c r="P155" s="139">
        <f>O155*H155</f>
        <v>0</v>
      </c>
      <c r="Q155" s="139">
        <v>0</v>
      </c>
      <c r="R155" s="139">
        <f>Q155*H155</f>
        <v>0</v>
      </c>
      <c r="S155" s="139">
        <v>0</v>
      </c>
      <c r="T155" s="139">
        <f>S155*H155</f>
        <v>0</v>
      </c>
      <c r="U155" s="140" t="s">
        <v>1</v>
      </c>
      <c r="AR155" s="141" t="s">
        <v>153</v>
      </c>
      <c r="AT155" s="141" t="s">
        <v>149</v>
      </c>
      <c r="AU155" s="141" t="s">
        <v>79</v>
      </c>
      <c r="AY155" s="16" t="s">
        <v>148</v>
      </c>
      <c r="BE155" s="142">
        <f>IF(N155="základní",J155,0)</f>
        <v>0</v>
      </c>
      <c r="BF155" s="142">
        <f>IF(N155="snížená",J155,0)</f>
        <v>0</v>
      </c>
      <c r="BG155" s="142">
        <f>IF(N155="zákl. přenesená",J155,0)</f>
        <v>0</v>
      </c>
      <c r="BH155" s="142">
        <f>IF(N155="sníž. přenesená",J155,0)</f>
        <v>0</v>
      </c>
      <c r="BI155" s="142">
        <f>IF(N155="nulová",J155,0)</f>
        <v>0</v>
      </c>
      <c r="BJ155" s="16" t="s">
        <v>79</v>
      </c>
      <c r="BK155" s="142">
        <f>ROUND(I155*H155,2)</f>
        <v>0</v>
      </c>
      <c r="BL155" s="16" t="s">
        <v>153</v>
      </c>
      <c r="BM155" s="141" t="s">
        <v>198</v>
      </c>
    </row>
    <row r="156" spans="2:65" s="1" customFormat="1">
      <c r="B156" s="31"/>
      <c r="D156" s="143" t="s">
        <v>154</v>
      </c>
      <c r="F156" s="144" t="s">
        <v>197</v>
      </c>
      <c r="I156" s="145"/>
      <c r="L156" s="31"/>
      <c r="M156" s="146"/>
      <c r="U156" s="55"/>
      <c r="AT156" s="16" t="s">
        <v>154</v>
      </c>
      <c r="AU156" s="16" t="s">
        <v>79</v>
      </c>
    </row>
    <row r="157" spans="2:65" s="1" customFormat="1">
      <c r="B157" s="31"/>
      <c r="D157" s="147" t="s">
        <v>155</v>
      </c>
      <c r="F157" s="148" t="s">
        <v>199</v>
      </c>
      <c r="I157" s="145"/>
      <c r="L157" s="31"/>
      <c r="M157" s="146"/>
      <c r="U157" s="55"/>
      <c r="AT157" s="16" t="s">
        <v>155</v>
      </c>
      <c r="AU157" s="16" t="s">
        <v>79</v>
      </c>
    </row>
    <row r="158" spans="2:65" s="1" customFormat="1" ht="16.5" customHeight="1">
      <c r="B158" s="31"/>
      <c r="C158" s="129" t="s">
        <v>200</v>
      </c>
      <c r="D158" s="129" t="s">
        <v>149</v>
      </c>
      <c r="E158" s="130" t="s">
        <v>201</v>
      </c>
      <c r="F158" s="131" t="s">
        <v>202</v>
      </c>
      <c r="G158" s="132" t="s">
        <v>152</v>
      </c>
      <c r="H158" s="133">
        <v>1</v>
      </c>
      <c r="I158" s="134"/>
      <c r="J158" s="135">
        <f>ROUND(I158*H158,2)</f>
        <v>0</v>
      </c>
      <c r="K158" s="136"/>
      <c r="L158" s="31"/>
      <c r="M158" s="137" t="s">
        <v>1</v>
      </c>
      <c r="N158" s="138" t="s">
        <v>38</v>
      </c>
      <c r="P158" s="139">
        <f>O158*H158</f>
        <v>0</v>
      </c>
      <c r="Q158" s="139">
        <v>0</v>
      </c>
      <c r="R158" s="139">
        <f>Q158*H158</f>
        <v>0</v>
      </c>
      <c r="S158" s="139">
        <v>0</v>
      </c>
      <c r="T158" s="139">
        <f>S158*H158</f>
        <v>0</v>
      </c>
      <c r="U158" s="140" t="s">
        <v>1</v>
      </c>
      <c r="AR158" s="141" t="s">
        <v>153</v>
      </c>
      <c r="AT158" s="141" t="s">
        <v>149</v>
      </c>
      <c r="AU158" s="141" t="s">
        <v>79</v>
      </c>
      <c r="AY158" s="16" t="s">
        <v>148</v>
      </c>
      <c r="BE158" s="142">
        <f>IF(N158="základní",J158,0)</f>
        <v>0</v>
      </c>
      <c r="BF158" s="142">
        <f>IF(N158="snížená",J158,0)</f>
        <v>0</v>
      </c>
      <c r="BG158" s="142">
        <f>IF(N158="zákl. přenesená",J158,0)</f>
        <v>0</v>
      </c>
      <c r="BH158" s="142">
        <f>IF(N158="sníž. přenesená",J158,0)</f>
        <v>0</v>
      </c>
      <c r="BI158" s="142">
        <f>IF(N158="nulová",J158,0)</f>
        <v>0</v>
      </c>
      <c r="BJ158" s="16" t="s">
        <v>79</v>
      </c>
      <c r="BK158" s="142">
        <f>ROUND(I158*H158,2)</f>
        <v>0</v>
      </c>
      <c r="BL158" s="16" t="s">
        <v>153</v>
      </c>
      <c r="BM158" s="141" t="s">
        <v>203</v>
      </c>
    </row>
    <row r="159" spans="2:65" s="1" customFormat="1">
      <c r="B159" s="31"/>
      <c r="D159" s="143" t="s">
        <v>154</v>
      </c>
      <c r="F159" s="144" t="s">
        <v>202</v>
      </c>
      <c r="I159" s="145"/>
      <c r="L159" s="31"/>
      <c r="M159" s="146"/>
      <c r="U159" s="55"/>
      <c r="AT159" s="16" t="s">
        <v>154</v>
      </c>
      <c r="AU159" s="16" t="s">
        <v>79</v>
      </c>
    </row>
    <row r="160" spans="2:65" s="10" customFormat="1" ht="25.9" customHeight="1">
      <c r="B160" s="119"/>
      <c r="D160" s="120" t="s">
        <v>72</v>
      </c>
      <c r="E160" s="121" t="s">
        <v>204</v>
      </c>
      <c r="F160" s="121" t="s">
        <v>205</v>
      </c>
      <c r="I160" s="122"/>
      <c r="J160" s="123">
        <f>BK160</f>
        <v>0</v>
      </c>
      <c r="L160" s="119"/>
      <c r="M160" s="124"/>
      <c r="P160" s="125">
        <f>SUM(P161:P166)</f>
        <v>0</v>
      </c>
      <c r="R160" s="125">
        <f>SUM(R161:R166)</f>
        <v>0</v>
      </c>
      <c r="T160" s="125">
        <f>SUM(T161:T166)</f>
        <v>0</v>
      </c>
      <c r="U160" s="126"/>
      <c r="AR160" s="120" t="s">
        <v>147</v>
      </c>
      <c r="AT160" s="127" t="s">
        <v>72</v>
      </c>
      <c r="AU160" s="127" t="s">
        <v>12</v>
      </c>
      <c r="AY160" s="120" t="s">
        <v>148</v>
      </c>
      <c r="BK160" s="128">
        <f>SUM(BK161:BK166)</f>
        <v>0</v>
      </c>
    </row>
    <row r="161" spans="2:65" s="1" customFormat="1" ht="16.5" customHeight="1">
      <c r="B161" s="31"/>
      <c r="C161" s="129" t="s">
        <v>178</v>
      </c>
      <c r="D161" s="129" t="s">
        <v>149</v>
      </c>
      <c r="E161" s="130" t="s">
        <v>206</v>
      </c>
      <c r="F161" s="131" t="s">
        <v>207</v>
      </c>
      <c r="G161" s="132" t="s">
        <v>152</v>
      </c>
      <c r="H161" s="133">
        <v>1</v>
      </c>
      <c r="I161" s="134"/>
      <c r="J161" s="135">
        <f>ROUND(I161*H161,2)</f>
        <v>0</v>
      </c>
      <c r="K161" s="136"/>
      <c r="L161" s="31"/>
      <c r="M161" s="137" t="s">
        <v>1</v>
      </c>
      <c r="N161" s="138" t="s">
        <v>38</v>
      </c>
      <c r="P161" s="139">
        <f>O161*H161</f>
        <v>0</v>
      </c>
      <c r="Q161" s="139">
        <v>0</v>
      </c>
      <c r="R161" s="139">
        <f>Q161*H161</f>
        <v>0</v>
      </c>
      <c r="S161" s="139">
        <v>0</v>
      </c>
      <c r="T161" s="139">
        <f>S161*H161</f>
        <v>0</v>
      </c>
      <c r="U161" s="140" t="s">
        <v>1</v>
      </c>
      <c r="AR161" s="141" t="s">
        <v>153</v>
      </c>
      <c r="AT161" s="141" t="s">
        <v>149</v>
      </c>
      <c r="AU161" s="141" t="s">
        <v>79</v>
      </c>
      <c r="AY161" s="16" t="s">
        <v>148</v>
      </c>
      <c r="BE161" s="142">
        <f>IF(N161="základní",J161,0)</f>
        <v>0</v>
      </c>
      <c r="BF161" s="142">
        <f>IF(N161="snížená",J161,0)</f>
        <v>0</v>
      </c>
      <c r="BG161" s="142">
        <f>IF(N161="zákl. přenesená",J161,0)</f>
        <v>0</v>
      </c>
      <c r="BH161" s="142">
        <f>IF(N161="sníž. přenesená",J161,0)</f>
        <v>0</v>
      </c>
      <c r="BI161" s="142">
        <f>IF(N161="nulová",J161,0)</f>
        <v>0</v>
      </c>
      <c r="BJ161" s="16" t="s">
        <v>79</v>
      </c>
      <c r="BK161" s="142">
        <f>ROUND(I161*H161,2)</f>
        <v>0</v>
      </c>
      <c r="BL161" s="16" t="s">
        <v>153</v>
      </c>
      <c r="BM161" s="141" t="s">
        <v>208</v>
      </c>
    </row>
    <row r="162" spans="2:65" s="1" customFormat="1">
      <c r="B162" s="31"/>
      <c r="D162" s="143" t="s">
        <v>154</v>
      </c>
      <c r="F162" s="144" t="s">
        <v>207</v>
      </c>
      <c r="I162" s="145"/>
      <c r="L162" s="31"/>
      <c r="M162" s="146"/>
      <c r="U162" s="55"/>
      <c r="AT162" s="16" t="s">
        <v>154</v>
      </c>
      <c r="AU162" s="16" t="s">
        <v>79</v>
      </c>
    </row>
    <row r="163" spans="2:65" s="1" customFormat="1">
      <c r="B163" s="31"/>
      <c r="D163" s="147" t="s">
        <v>155</v>
      </c>
      <c r="F163" s="148" t="s">
        <v>209</v>
      </c>
      <c r="I163" s="145"/>
      <c r="L163" s="31"/>
      <c r="M163" s="146"/>
      <c r="U163" s="55"/>
      <c r="AT163" s="16" t="s">
        <v>155</v>
      </c>
      <c r="AU163" s="16" t="s">
        <v>79</v>
      </c>
    </row>
    <row r="164" spans="2:65" s="1" customFormat="1" ht="48.75">
      <c r="B164" s="31"/>
      <c r="D164" s="143" t="s">
        <v>174</v>
      </c>
      <c r="F164" s="169" t="s">
        <v>210</v>
      </c>
      <c r="I164" s="145"/>
      <c r="L164" s="31"/>
      <c r="M164" s="146"/>
      <c r="U164" s="55"/>
      <c r="AT164" s="16" t="s">
        <v>174</v>
      </c>
      <c r="AU164" s="16" t="s">
        <v>79</v>
      </c>
    </row>
    <row r="165" spans="2:65" s="1" customFormat="1" ht="24.2" customHeight="1">
      <c r="B165" s="31"/>
      <c r="C165" s="129" t="s">
        <v>211</v>
      </c>
      <c r="D165" s="129" t="s">
        <v>149</v>
      </c>
      <c r="E165" s="130" t="s">
        <v>212</v>
      </c>
      <c r="F165" s="131" t="s">
        <v>213</v>
      </c>
      <c r="G165" s="132" t="s">
        <v>152</v>
      </c>
      <c r="H165" s="133">
        <v>1</v>
      </c>
      <c r="I165" s="134"/>
      <c r="J165" s="135">
        <f>ROUND(I165*H165,2)</f>
        <v>0</v>
      </c>
      <c r="K165" s="136"/>
      <c r="L165" s="31"/>
      <c r="M165" s="137" t="s">
        <v>1</v>
      </c>
      <c r="N165" s="138" t="s">
        <v>38</v>
      </c>
      <c r="P165" s="139">
        <f>O165*H165</f>
        <v>0</v>
      </c>
      <c r="Q165" s="139">
        <v>0</v>
      </c>
      <c r="R165" s="139">
        <f>Q165*H165</f>
        <v>0</v>
      </c>
      <c r="S165" s="139">
        <v>0</v>
      </c>
      <c r="T165" s="139">
        <f>S165*H165</f>
        <v>0</v>
      </c>
      <c r="U165" s="140" t="s">
        <v>1</v>
      </c>
      <c r="AR165" s="141" t="s">
        <v>153</v>
      </c>
      <c r="AT165" s="141" t="s">
        <v>149</v>
      </c>
      <c r="AU165" s="141" t="s">
        <v>79</v>
      </c>
      <c r="AY165" s="16" t="s">
        <v>148</v>
      </c>
      <c r="BE165" s="142">
        <f>IF(N165="základní",J165,0)</f>
        <v>0</v>
      </c>
      <c r="BF165" s="142">
        <f>IF(N165="snížená",J165,0)</f>
        <v>0</v>
      </c>
      <c r="BG165" s="142">
        <f>IF(N165="zákl. přenesená",J165,0)</f>
        <v>0</v>
      </c>
      <c r="BH165" s="142">
        <f>IF(N165="sníž. přenesená",J165,0)</f>
        <v>0</v>
      </c>
      <c r="BI165" s="142">
        <f>IF(N165="nulová",J165,0)</f>
        <v>0</v>
      </c>
      <c r="BJ165" s="16" t="s">
        <v>79</v>
      </c>
      <c r="BK165" s="142">
        <f>ROUND(I165*H165,2)</f>
        <v>0</v>
      </c>
      <c r="BL165" s="16" t="s">
        <v>153</v>
      </c>
      <c r="BM165" s="141" t="s">
        <v>214</v>
      </c>
    </row>
    <row r="166" spans="2:65" s="1" customFormat="1" ht="19.5">
      <c r="B166" s="31"/>
      <c r="D166" s="143" t="s">
        <v>154</v>
      </c>
      <c r="F166" s="144" t="s">
        <v>215</v>
      </c>
      <c r="I166" s="145"/>
      <c r="L166" s="31"/>
      <c r="M166" s="170"/>
      <c r="N166" s="171"/>
      <c r="O166" s="171"/>
      <c r="P166" s="171"/>
      <c r="Q166" s="171"/>
      <c r="R166" s="171"/>
      <c r="S166" s="171"/>
      <c r="T166" s="171"/>
      <c r="U166" s="172"/>
      <c r="AT166" s="16" t="s">
        <v>154</v>
      </c>
      <c r="AU166" s="16" t="s">
        <v>79</v>
      </c>
    </row>
    <row r="167" spans="2:65" s="1" customFormat="1" ht="6.95" customHeight="1">
      <c r="B167" s="43"/>
      <c r="C167" s="44"/>
      <c r="D167" s="44"/>
      <c r="E167" s="44"/>
      <c r="F167" s="44"/>
      <c r="G167" s="44"/>
      <c r="H167" s="44"/>
      <c r="I167" s="44"/>
      <c r="J167" s="44"/>
      <c r="K167" s="44"/>
      <c r="L167" s="31"/>
    </row>
  </sheetData>
  <sheetProtection algorithmName="SHA-512" hashValue="PoFVrlpK88g1nbgzzg30qmxJs4HXfK1faKDb/JcAsfcH/3tSZRLXVHyolSflA5NZA5HZkY5i35qlyxDJy9AKxg==" saltValue="+PEHH/p188LGf7EtA3py5EldcXSfTbQg+lwUqSRm8TFMhPaqW8SnEBEbL1KUQK2rjdV32jvR+nHV9JaKYFLh3w==" spinCount="100000" sheet="1" objects="1" scenarios="1" formatColumns="0" formatRows="0" autoFilter="0"/>
  <autoFilter ref="C121:K166" xr:uid="{00000000-0009-0000-0000-000001000000}"/>
  <mergeCells count="12">
    <mergeCell ref="E114:H114"/>
    <mergeCell ref="L2:V2"/>
    <mergeCell ref="E85:H85"/>
    <mergeCell ref="E87:H87"/>
    <mergeCell ref="E89:H89"/>
    <mergeCell ref="E110:H110"/>
    <mergeCell ref="E112:H112"/>
    <mergeCell ref="E7:H7"/>
    <mergeCell ref="E9:H9"/>
    <mergeCell ref="E11:H11"/>
    <mergeCell ref="E20:H20"/>
    <mergeCell ref="E29:H29"/>
  </mergeCells>
  <hyperlinks>
    <hyperlink ref="F126" r:id="rId1" xr:uid="{00000000-0004-0000-0100-000000000000}"/>
    <hyperlink ref="F135" r:id="rId2" xr:uid="{00000000-0004-0000-0100-000001000000}"/>
    <hyperlink ref="F141" r:id="rId3" xr:uid="{00000000-0004-0000-0100-000002000000}"/>
    <hyperlink ref="F148" r:id="rId4" xr:uid="{00000000-0004-0000-0100-000003000000}"/>
    <hyperlink ref="F151" r:id="rId5" xr:uid="{00000000-0004-0000-0100-000004000000}"/>
    <hyperlink ref="F154" r:id="rId6" xr:uid="{00000000-0004-0000-0100-000005000000}"/>
    <hyperlink ref="F157" r:id="rId7" xr:uid="{00000000-0004-0000-0100-000006000000}"/>
    <hyperlink ref="F163" r:id="rId8" xr:uid="{00000000-0004-0000-0100-000007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478"/>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1" width="14.16406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1"/>
      <c r="M2" s="211"/>
      <c r="N2" s="211"/>
      <c r="O2" s="211"/>
      <c r="P2" s="211"/>
      <c r="Q2" s="211"/>
      <c r="R2" s="211"/>
      <c r="S2" s="211"/>
      <c r="T2" s="211"/>
      <c r="U2" s="211"/>
      <c r="V2" s="211"/>
      <c r="AT2" s="16" t="s">
        <v>91</v>
      </c>
    </row>
    <row r="3" spans="2:46" ht="6.95" customHeight="1">
      <c r="B3" s="17"/>
      <c r="C3" s="18"/>
      <c r="D3" s="18"/>
      <c r="E3" s="18"/>
      <c r="F3" s="18"/>
      <c r="G3" s="18"/>
      <c r="H3" s="18"/>
      <c r="I3" s="18"/>
      <c r="J3" s="18"/>
      <c r="K3" s="18"/>
      <c r="L3" s="19"/>
      <c r="AT3" s="16" t="s">
        <v>81</v>
      </c>
    </row>
    <row r="4" spans="2:46" ht="24.95" customHeight="1">
      <c r="B4" s="19"/>
      <c r="D4" s="20" t="s">
        <v>121</v>
      </c>
      <c r="L4" s="19"/>
      <c r="M4" s="92" t="s">
        <v>10</v>
      </c>
      <c r="AT4" s="16" t="s">
        <v>4</v>
      </c>
    </row>
    <row r="5" spans="2:46" ht="6.95" customHeight="1">
      <c r="B5" s="19"/>
      <c r="L5" s="19"/>
    </row>
    <row r="6" spans="2:46" ht="12" customHeight="1">
      <c r="B6" s="19"/>
      <c r="D6" s="26" t="s">
        <v>16</v>
      </c>
      <c r="L6" s="19"/>
    </row>
    <row r="7" spans="2:46" ht="16.5" customHeight="1">
      <c r="B7" s="19"/>
      <c r="E7" s="237" t="str">
        <f>'Rekapitulace stavby'!K6</f>
        <v>Nemocnice TGM Hodonín, PD modernizace OS</v>
      </c>
      <c r="F7" s="238"/>
      <c r="G7" s="238"/>
      <c r="H7" s="238"/>
      <c r="L7" s="19"/>
    </row>
    <row r="8" spans="2:46" ht="12" customHeight="1">
      <c r="B8" s="19"/>
      <c r="D8" s="26" t="s">
        <v>122</v>
      </c>
      <c r="L8" s="19"/>
    </row>
    <row r="9" spans="2:46" s="1" customFormat="1" ht="16.5" customHeight="1">
      <c r="B9" s="31"/>
      <c r="E9" s="237" t="s">
        <v>216</v>
      </c>
      <c r="F9" s="236"/>
      <c r="G9" s="236"/>
      <c r="H9" s="236"/>
      <c r="L9" s="31"/>
    </row>
    <row r="10" spans="2:46" s="1" customFormat="1" ht="12" customHeight="1">
      <c r="B10" s="31"/>
      <c r="D10" s="26" t="s">
        <v>124</v>
      </c>
      <c r="L10" s="31"/>
    </row>
    <row r="11" spans="2:46" s="1" customFormat="1" ht="16.5" customHeight="1">
      <c r="B11" s="31"/>
      <c r="E11" s="231" t="s">
        <v>217</v>
      </c>
      <c r="F11" s="236"/>
      <c r="G11" s="236"/>
      <c r="H11" s="236"/>
      <c r="L11" s="31"/>
    </row>
    <row r="12" spans="2:46" s="1" customFormat="1">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21</v>
      </c>
      <c r="I14" s="26" t="s">
        <v>22</v>
      </c>
      <c r="J14" s="51" t="str">
        <f>'Rekapitulace stavby'!AN8</f>
        <v>7.2.2023</v>
      </c>
      <c r="L14" s="31"/>
    </row>
    <row r="15" spans="2:46" s="1" customFormat="1" ht="10.9" customHeight="1">
      <c r="B15" s="31"/>
      <c r="L15" s="31"/>
    </row>
    <row r="16" spans="2:46" s="1" customFormat="1" ht="12" customHeight="1">
      <c r="B16" s="31"/>
      <c r="D16" s="26" t="s">
        <v>24</v>
      </c>
      <c r="I16" s="26" t="s">
        <v>25</v>
      </c>
      <c r="J16" s="24" t="str">
        <f>IF('Rekapitulace stavby'!AN10="","",'Rekapitulace stavby'!AN10)</f>
        <v/>
      </c>
      <c r="L16" s="31"/>
    </row>
    <row r="17" spans="2:12" s="1" customFormat="1" ht="18" customHeight="1">
      <c r="B17" s="31"/>
      <c r="E17" s="24" t="str">
        <f>IF('Rekapitulace stavby'!E11="","",'Rekapitulace stavby'!E11)</f>
        <v xml:space="preserve"> </v>
      </c>
      <c r="I17" s="26" t="s">
        <v>26</v>
      </c>
      <c r="J17" s="24" t="str">
        <f>IF('Rekapitulace stavby'!AN11="","",'Rekapitulace stavby'!AN11)</f>
        <v/>
      </c>
      <c r="L17" s="31"/>
    </row>
    <row r="18" spans="2:12" s="1" customFormat="1" ht="6.95" customHeight="1">
      <c r="B18" s="31"/>
      <c r="L18" s="31"/>
    </row>
    <row r="19" spans="2:12" s="1" customFormat="1" ht="12" customHeight="1">
      <c r="B19" s="31"/>
      <c r="D19" s="26" t="s">
        <v>27</v>
      </c>
      <c r="I19" s="26" t="s">
        <v>25</v>
      </c>
      <c r="J19" s="27" t="str">
        <f>'Rekapitulace stavby'!AN13</f>
        <v>Vyplň údaj</v>
      </c>
      <c r="L19" s="31"/>
    </row>
    <row r="20" spans="2:12" s="1" customFormat="1" ht="18" customHeight="1">
      <c r="B20" s="31"/>
      <c r="E20" s="239" t="str">
        <f>'Rekapitulace stavby'!E14</f>
        <v>Vyplň údaj</v>
      </c>
      <c r="F20" s="223"/>
      <c r="G20" s="223"/>
      <c r="H20" s="223"/>
      <c r="I20" s="26" t="s">
        <v>26</v>
      </c>
      <c r="J20" s="27" t="str">
        <f>'Rekapitulace stavby'!AN14</f>
        <v>Vyplň údaj</v>
      </c>
      <c r="L20" s="31"/>
    </row>
    <row r="21" spans="2:12" s="1" customFormat="1" ht="6.95" customHeight="1">
      <c r="B21" s="31"/>
      <c r="L21" s="31"/>
    </row>
    <row r="22" spans="2:12" s="1" customFormat="1" ht="12" customHeight="1">
      <c r="B22" s="31"/>
      <c r="D22" s="26" t="s">
        <v>29</v>
      </c>
      <c r="I22" s="26" t="s">
        <v>25</v>
      </c>
      <c r="J22" s="24" t="str">
        <f>IF('Rekapitulace stavby'!AN16="","",'Rekapitulace stavby'!AN16)</f>
        <v/>
      </c>
      <c r="L22" s="31"/>
    </row>
    <row r="23" spans="2:12" s="1" customFormat="1" ht="18" customHeight="1">
      <c r="B23" s="31"/>
      <c r="E23" s="24" t="str">
        <f>IF('Rekapitulace stavby'!E17="","",'Rekapitulace stavby'!E17)</f>
        <v xml:space="preserve"> </v>
      </c>
      <c r="I23" s="26" t="s">
        <v>26</v>
      </c>
      <c r="J23" s="24" t="str">
        <f>IF('Rekapitulace stavby'!AN17="","",'Rekapitulace stavby'!AN17)</f>
        <v/>
      </c>
      <c r="L23" s="31"/>
    </row>
    <row r="24" spans="2:12" s="1" customFormat="1" ht="6.95" customHeight="1">
      <c r="B24" s="31"/>
      <c r="L24" s="31"/>
    </row>
    <row r="25" spans="2:12" s="1" customFormat="1" ht="12" customHeight="1">
      <c r="B25" s="31"/>
      <c r="D25" s="26" t="s">
        <v>31</v>
      </c>
      <c r="I25" s="26" t="s">
        <v>25</v>
      </c>
      <c r="J25" s="24" t="str">
        <f>IF('Rekapitulace stavby'!AN19="","",'Rekapitulace stavby'!AN19)</f>
        <v/>
      </c>
      <c r="L25" s="31"/>
    </row>
    <row r="26" spans="2:12" s="1" customFormat="1" ht="18" customHeight="1">
      <c r="B26" s="31"/>
      <c r="E26" s="24" t="str">
        <f>IF('Rekapitulace stavby'!E20="","",'Rekapitulace stavby'!E20)</f>
        <v xml:space="preserve"> </v>
      </c>
      <c r="I26" s="26" t="s">
        <v>26</v>
      </c>
      <c r="J26" s="24" t="str">
        <f>IF('Rekapitulace stavby'!AN20="","",'Rekapitulace stavby'!AN20)</f>
        <v/>
      </c>
      <c r="L26" s="31"/>
    </row>
    <row r="27" spans="2:12" s="1" customFormat="1" ht="6.95" customHeight="1">
      <c r="B27" s="31"/>
      <c r="L27" s="31"/>
    </row>
    <row r="28" spans="2:12" s="1" customFormat="1" ht="12" customHeight="1">
      <c r="B28" s="31"/>
      <c r="D28" s="26" t="s">
        <v>32</v>
      </c>
      <c r="L28" s="31"/>
    </row>
    <row r="29" spans="2:12" s="7" customFormat="1" ht="16.5" customHeight="1">
      <c r="B29" s="93"/>
      <c r="E29" s="227" t="s">
        <v>1</v>
      </c>
      <c r="F29" s="227"/>
      <c r="G29" s="227"/>
      <c r="H29" s="227"/>
      <c r="L29" s="93"/>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4" t="s">
        <v>33</v>
      </c>
      <c r="J32" s="65">
        <f>ROUND(J134, 2)</f>
        <v>0</v>
      </c>
      <c r="L32" s="31"/>
    </row>
    <row r="33" spans="2:12" s="1" customFormat="1" ht="6.95" customHeight="1">
      <c r="B33" s="31"/>
      <c r="D33" s="52"/>
      <c r="E33" s="52"/>
      <c r="F33" s="52"/>
      <c r="G33" s="52"/>
      <c r="H33" s="52"/>
      <c r="I33" s="52"/>
      <c r="J33" s="52"/>
      <c r="K33" s="52"/>
      <c r="L33" s="31"/>
    </row>
    <row r="34" spans="2:12" s="1" customFormat="1" ht="14.45" customHeight="1">
      <c r="B34" s="31"/>
      <c r="F34" s="34" t="s">
        <v>35</v>
      </c>
      <c r="I34" s="34" t="s">
        <v>34</v>
      </c>
      <c r="J34" s="34" t="s">
        <v>36</v>
      </c>
      <c r="L34" s="31"/>
    </row>
    <row r="35" spans="2:12" s="1" customFormat="1" ht="14.45" customHeight="1">
      <c r="B35" s="31"/>
      <c r="D35" s="54" t="s">
        <v>37</v>
      </c>
      <c r="E35" s="26" t="s">
        <v>38</v>
      </c>
      <c r="F35" s="85">
        <f>ROUND((SUM(BE134:BE477)),  2)</f>
        <v>0</v>
      </c>
      <c r="I35" s="95">
        <v>0.21</v>
      </c>
      <c r="J35" s="85">
        <f>ROUND(((SUM(BE134:BE477))*I35),  2)</f>
        <v>0</v>
      </c>
      <c r="L35" s="31"/>
    </row>
    <row r="36" spans="2:12" s="1" customFormat="1" ht="14.45" customHeight="1">
      <c r="B36" s="31"/>
      <c r="E36" s="26" t="s">
        <v>39</v>
      </c>
      <c r="F36" s="85">
        <f>ROUND((SUM(BF134:BF477)),  2)</f>
        <v>0</v>
      </c>
      <c r="I36" s="95">
        <v>0.15</v>
      </c>
      <c r="J36" s="85">
        <f>ROUND(((SUM(BF134:BF477))*I36),  2)</f>
        <v>0</v>
      </c>
      <c r="L36" s="31"/>
    </row>
    <row r="37" spans="2:12" s="1" customFormat="1" ht="14.45" hidden="1" customHeight="1">
      <c r="B37" s="31"/>
      <c r="E37" s="26" t="s">
        <v>40</v>
      </c>
      <c r="F37" s="85">
        <f>ROUND((SUM(BG134:BG477)),  2)</f>
        <v>0</v>
      </c>
      <c r="I37" s="95">
        <v>0.21</v>
      </c>
      <c r="J37" s="85">
        <f>0</f>
        <v>0</v>
      </c>
      <c r="L37" s="31"/>
    </row>
    <row r="38" spans="2:12" s="1" customFormat="1" ht="14.45" hidden="1" customHeight="1">
      <c r="B38" s="31"/>
      <c r="E38" s="26" t="s">
        <v>41</v>
      </c>
      <c r="F38" s="85">
        <f>ROUND((SUM(BH134:BH477)),  2)</f>
        <v>0</v>
      </c>
      <c r="I38" s="95">
        <v>0.15</v>
      </c>
      <c r="J38" s="85">
        <f>0</f>
        <v>0</v>
      </c>
      <c r="L38" s="31"/>
    </row>
    <row r="39" spans="2:12" s="1" customFormat="1" ht="14.45" hidden="1" customHeight="1">
      <c r="B39" s="31"/>
      <c r="E39" s="26" t="s">
        <v>42</v>
      </c>
      <c r="F39" s="85">
        <f>ROUND((SUM(BI134:BI477)),  2)</f>
        <v>0</v>
      </c>
      <c r="I39" s="95">
        <v>0</v>
      </c>
      <c r="J39" s="85">
        <f>0</f>
        <v>0</v>
      </c>
      <c r="L39" s="31"/>
    </row>
    <row r="40" spans="2:12" s="1" customFormat="1" ht="6.95" customHeight="1">
      <c r="B40" s="31"/>
      <c r="L40" s="31"/>
    </row>
    <row r="41" spans="2:12" s="1" customFormat="1" ht="25.35" customHeight="1">
      <c r="B41" s="31"/>
      <c r="C41" s="96"/>
      <c r="D41" s="97" t="s">
        <v>43</v>
      </c>
      <c r="E41" s="56"/>
      <c r="F41" s="56"/>
      <c r="G41" s="98" t="s">
        <v>44</v>
      </c>
      <c r="H41" s="99" t="s">
        <v>45</v>
      </c>
      <c r="I41" s="56"/>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46</v>
      </c>
      <c r="E50" s="41"/>
      <c r="F50" s="41"/>
      <c r="G50" s="40" t="s">
        <v>47</v>
      </c>
      <c r="H50" s="41"/>
      <c r="I50" s="41"/>
      <c r="J50" s="41"/>
      <c r="K50" s="41"/>
      <c r="L50" s="31"/>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2.75">
      <c r="B61" s="31"/>
      <c r="D61" s="42" t="s">
        <v>48</v>
      </c>
      <c r="E61" s="33"/>
      <c r="F61" s="102" t="s">
        <v>49</v>
      </c>
      <c r="G61" s="42" t="s">
        <v>48</v>
      </c>
      <c r="H61" s="33"/>
      <c r="I61" s="33"/>
      <c r="J61" s="103" t="s">
        <v>49</v>
      </c>
      <c r="K61" s="33"/>
      <c r="L61" s="31"/>
    </row>
    <row r="62" spans="2:12">
      <c r="B62" s="19"/>
      <c r="L62" s="19"/>
    </row>
    <row r="63" spans="2:12">
      <c r="B63" s="19"/>
      <c r="L63" s="19"/>
    </row>
    <row r="64" spans="2:12">
      <c r="B64" s="19"/>
      <c r="L64" s="19"/>
    </row>
    <row r="65" spans="2:12" s="1" customFormat="1" ht="12.75">
      <c r="B65" s="31"/>
      <c r="D65" s="40" t="s">
        <v>50</v>
      </c>
      <c r="E65" s="41"/>
      <c r="F65" s="41"/>
      <c r="G65" s="40" t="s">
        <v>51</v>
      </c>
      <c r="H65" s="41"/>
      <c r="I65" s="41"/>
      <c r="J65" s="41"/>
      <c r="K65" s="41"/>
      <c r="L65" s="31"/>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2.75">
      <c r="B76" s="31"/>
      <c r="D76" s="42" t="s">
        <v>48</v>
      </c>
      <c r="E76" s="33"/>
      <c r="F76" s="102" t="s">
        <v>49</v>
      </c>
      <c r="G76" s="42" t="s">
        <v>48</v>
      </c>
      <c r="H76" s="33"/>
      <c r="I76" s="33"/>
      <c r="J76" s="103" t="s">
        <v>49</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126</v>
      </c>
      <c r="L82" s="31"/>
    </row>
    <row r="83" spans="2:12" s="1" customFormat="1" ht="6.95" customHeight="1">
      <c r="B83" s="31"/>
      <c r="L83" s="31"/>
    </row>
    <row r="84" spans="2:12" s="1" customFormat="1" ht="12" customHeight="1">
      <c r="B84" s="31"/>
      <c r="C84" s="26" t="s">
        <v>16</v>
      </c>
      <c r="L84" s="31"/>
    </row>
    <row r="85" spans="2:12" s="1" customFormat="1" ht="16.5" customHeight="1">
      <c r="B85" s="31"/>
      <c r="E85" s="237" t="str">
        <f>E7</f>
        <v>Nemocnice TGM Hodonín, PD modernizace OS</v>
      </c>
      <c r="F85" s="238"/>
      <c r="G85" s="238"/>
      <c r="H85" s="238"/>
      <c r="L85" s="31"/>
    </row>
    <row r="86" spans="2:12" ht="12" customHeight="1">
      <c r="B86" s="19"/>
      <c r="C86" s="26" t="s">
        <v>122</v>
      </c>
      <c r="L86" s="19"/>
    </row>
    <row r="87" spans="2:12" s="1" customFormat="1" ht="16.5" customHeight="1">
      <c r="B87" s="31"/>
      <c r="E87" s="237" t="s">
        <v>216</v>
      </c>
      <c r="F87" s="236"/>
      <c r="G87" s="236"/>
      <c r="H87" s="236"/>
      <c r="L87" s="31"/>
    </row>
    <row r="88" spans="2:12" s="1" customFormat="1" ht="12" customHeight="1">
      <c r="B88" s="31"/>
      <c r="C88" s="26" t="s">
        <v>124</v>
      </c>
      <c r="L88" s="31"/>
    </row>
    <row r="89" spans="2:12" s="1" customFormat="1" ht="16.5" customHeight="1">
      <c r="B89" s="31"/>
      <c r="E89" s="231" t="str">
        <f>E11</f>
        <v>D.1.1. - Architektonicko ...</v>
      </c>
      <c r="F89" s="236"/>
      <c r="G89" s="236"/>
      <c r="H89" s="236"/>
      <c r="L89" s="31"/>
    </row>
    <row r="90" spans="2:12" s="1" customFormat="1" ht="6.95" customHeight="1">
      <c r="B90" s="31"/>
      <c r="L90" s="31"/>
    </row>
    <row r="91" spans="2:12" s="1" customFormat="1" ht="12" customHeight="1">
      <c r="B91" s="31"/>
      <c r="C91" s="26" t="s">
        <v>20</v>
      </c>
      <c r="F91" s="24" t="str">
        <f>F14</f>
        <v xml:space="preserve"> </v>
      </c>
      <c r="I91" s="26" t="s">
        <v>22</v>
      </c>
      <c r="J91" s="51" t="str">
        <f>IF(J14="","",J14)</f>
        <v>7.2.2023</v>
      </c>
      <c r="L91" s="31"/>
    </row>
    <row r="92" spans="2:12" s="1" customFormat="1" ht="6.95" customHeight="1">
      <c r="B92" s="31"/>
      <c r="L92" s="31"/>
    </row>
    <row r="93" spans="2:12" s="1" customFormat="1" ht="15.2" customHeight="1">
      <c r="B93" s="31"/>
      <c r="C93" s="26" t="s">
        <v>24</v>
      </c>
      <c r="F93" s="24" t="str">
        <f>E17</f>
        <v xml:space="preserve"> </v>
      </c>
      <c r="I93" s="26" t="s">
        <v>29</v>
      </c>
      <c r="J93" s="29" t="str">
        <f>E23</f>
        <v xml:space="preserve"> </v>
      </c>
      <c r="L93" s="31"/>
    </row>
    <row r="94" spans="2:12" s="1" customFormat="1" ht="15.2" customHeight="1">
      <c r="B94" s="31"/>
      <c r="C94" s="26" t="s">
        <v>27</v>
      </c>
      <c r="F94" s="24" t="str">
        <f>IF(E20="","",E20)</f>
        <v>Vyplň údaj</v>
      </c>
      <c r="I94" s="26" t="s">
        <v>31</v>
      </c>
      <c r="J94" s="29" t="str">
        <f>E26</f>
        <v xml:space="preserve"> </v>
      </c>
      <c r="L94" s="31"/>
    </row>
    <row r="95" spans="2:12" s="1" customFormat="1" ht="10.35" customHeight="1">
      <c r="B95" s="31"/>
      <c r="L95" s="31"/>
    </row>
    <row r="96" spans="2:12" s="1" customFormat="1" ht="29.25" customHeight="1">
      <c r="B96" s="31"/>
      <c r="C96" s="104" t="s">
        <v>127</v>
      </c>
      <c r="D96" s="96"/>
      <c r="E96" s="96"/>
      <c r="F96" s="96"/>
      <c r="G96" s="96"/>
      <c r="H96" s="96"/>
      <c r="I96" s="96"/>
      <c r="J96" s="105" t="s">
        <v>128</v>
      </c>
      <c r="K96" s="96"/>
      <c r="L96" s="31"/>
    </row>
    <row r="97" spans="2:47" s="1" customFormat="1" ht="10.35" customHeight="1">
      <c r="B97" s="31"/>
      <c r="L97" s="31"/>
    </row>
    <row r="98" spans="2:47" s="1" customFormat="1" ht="22.9" customHeight="1">
      <c r="B98" s="31"/>
      <c r="C98" s="106" t="s">
        <v>129</v>
      </c>
      <c r="J98" s="65">
        <f>J134</f>
        <v>0</v>
      </c>
      <c r="L98" s="31"/>
      <c r="AU98" s="16" t="s">
        <v>130</v>
      </c>
    </row>
    <row r="99" spans="2:47" s="8" customFormat="1" ht="24.95" customHeight="1">
      <c r="B99" s="107"/>
      <c r="D99" s="108" t="s">
        <v>218</v>
      </c>
      <c r="E99" s="109"/>
      <c r="F99" s="109"/>
      <c r="G99" s="109"/>
      <c r="H99" s="109"/>
      <c r="I99" s="109"/>
      <c r="J99" s="110">
        <f>J135</f>
        <v>0</v>
      </c>
      <c r="L99" s="107"/>
    </row>
    <row r="100" spans="2:47" s="14" customFormat="1" ht="19.899999999999999" customHeight="1">
      <c r="B100" s="173"/>
      <c r="D100" s="174" t="s">
        <v>219</v>
      </c>
      <c r="E100" s="175"/>
      <c r="F100" s="175"/>
      <c r="G100" s="175"/>
      <c r="H100" s="175"/>
      <c r="I100" s="175"/>
      <c r="J100" s="176">
        <f>J136</f>
        <v>0</v>
      </c>
      <c r="L100" s="173"/>
    </row>
    <row r="101" spans="2:47" s="14" customFormat="1" ht="19.899999999999999" customHeight="1">
      <c r="B101" s="173"/>
      <c r="D101" s="174" t="s">
        <v>220</v>
      </c>
      <c r="E101" s="175"/>
      <c r="F101" s="175"/>
      <c r="G101" s="175"/>
      <c r="H101" s="175"/>
      <c r="I101" s="175"/>
      <c r="J101" s="176">
        <f>J187</f>
        <v>0</v>
      </c>
      <c r="L101" s="173"/>
    </row>
    <row r="102" spans="2:47" s="14" customFormat="1" ht="19.899999999999999" customHeight="1">
      <c r="B102" s="173"/>
      <c r="D102" s="174" t="s">
        <v>221</v>
      </c>
      <c r="E102" s="175"/>
      <c r="F102" s="175"/>
      <c r="G102" s="175"/>
      <c r="H102" s="175"/>
      <c r="I102" s="175"/>
      <c r="J102" s="176">
        <f>J191</f>
        <v>0</v>
      </c>
      <c r="L102" s="173"/>
    </row>
    <row r="103" spans="2:47" s="14" customFormat="1" ht="19.899999999999999" customHeight="1">
      <c r="B103" s="173"/>
      <c r="D103" s="174" t="s">
        <v>222</v>
      </c>
      <c r="E103" s="175"/>
      <c r="F103" s="175"/>
      <c r="G103" s="175"/>
      <c r="H103" s="175"/>
      <c r="I103" s="175"/>
      <c r="J103" s="176">
        <f>J195</f>
        <v>0</v>
      </c>
      <c r="L103" s="173"/>
    </row>
    <row r="104" spans="2:47" s="14" customFormat="1" ht="19.899999999999999" customHeight="1">
      <c r="B104" s="173"/>
      <c r="D104" s="174" t="s">
        <v>223</v>
      </c>
      <c r="E104" s="175"/>
      <c r="F104" s="175"/>
      <c r="G104" s="175"/>
      <c r="H104" s="175"/>
      <c r="I104" s="175"/>
      <c r="J104" s="176">
        <f>J226</f>
        <v>0</v>
      </c>
      <c r="L104" s="173"/>
    </row>
    <row r="105" spans="2:47" s="14" customFormat="1" ht="19.899999999999999" customHeight="1">
      <c r="B105" s="173"/>
      <c r="D105" s="174" t="s">
        <v>224</v>
      </c>
      <c r="E105" s="175"/>
      <c r="F105" s="175"/>
      <c r="G105" s="175"/>
      <c r="H105" s="175"/>
      <c r="I105" s="175"/>
      <c r="J105" s="176">
        <f>J347</f>
        <v>0</v>
      </c>
      <c r="L105" s="173"/>
    </row>
    <row r="106" spans="2:47" s="14" customFormat="1" ht="19.899999999999999" customHeight="1">
      <c r="B106" s="173"/>
      <c r="D106" s="174" t="s">
        <v>225</v>
      </c>
      <c r="E106" s="175"/>
      <c r="F106" s="175"/>
      <c r="G106" s="175"/>
      <c r="H106" s="175"/>
      <c r="I106" s="175"/>
      <c r="J106" s="176">
        <f>J354</f>
        <v>0</v>
      </c>
      <c r="L106" s="173"/>
    </row>
    <row r="107" spans="2:47" s="14" customFormat="1" ht="19.899999999999999" customHeight="1">
      <c r="B107" s="173"/>
      <c r="D107" s="174" t="s">
        <v>226</v>
      </c>
      <c r="E107" s="175"/>
      <c r="F107" s="175"/>
      <c r="G107" s="175"/>
      <c r="H107" s="175"/>
      <c r="I107" s="175"/>
      <c r="J107" s="176">
        <f>J380</f>
        <v>0</v>
      </c>
      <c r="L107" s="173"/>
    </row>
    <row r="108" spans="2:47" s="8" customFormat="1" ht="24.95" customHeight="1">
      <c r="B108" s="107"/>
      <c r="D108" s="108" t="s">
        <v>227</v>
      </c>
      <c r="E108" s="109"/>
      <c r="F108" s="109"/>
      <c r="G108" s="109"/>
      <c r="H108" s="109"/>
      <c r="I108" s="109"/>
      <c r="J108" s="110">
        <f>J384</f>
        <v>0</v>
      </c>
      <c r="L108" s="107"/>
    </row>
    <row r="109" spans="2:47" s="14" customFormat="1" ht="19.899999999999999" customHeight="1">
      <c r="B109" s="173"/>
      <c r="D109" s="174" t="s">
        <v>228</v>
      </c>
      <c r="E109" s="175"/>
      <c r="F109" s="175"/>
      <c r="G109" s="175"/>
      <c r="H109" s="175"/>
      <c r="I109" s="175"/>
      <c r="J109" s="176">
        <f>J385</f>
        <v>0</v>
      </c>
      <c r="L109" s="173"/>
    </row>
    <row r="110" spans="2:47" s="14" customFormat="1" ht="19.899999999999999" customHeight="1">
      <c r="B110" s="173"/>
      <c r="D110" s="174" t="s">
        <v>229</v>
      </c>
      <c r="E110" s="175"/>
      <c r="F110" s="175"/>
      <c r="G110" s="175"/>
      <c r="H110" s="175"/>
      <c r="I110" s="175"/>
      <c r="J110" s="176">
        <f>J400</f>
        <v>0</v>
      </c>
      <c r="L110" s="173"/>
    </row>
    <row r="111" spans="2:47" s="14" customFormat="1" ht="19.899999999999999" customHeight="1">
      <c r="B111" s="173"/>
      <c r="D111" s="174" t="s">
        <v>230</v>
      </c>
      <c r="E111" s="175"/>
      <c r="F111" s="175"/>
      <c r="G111" s="175"/>
      <c r="H111" s="175"/>
      <c r="I111" s="175"/>
      <c r="J111" s="176">
        <f>J413</f>
        <v>0</v>
      </c>
      <c r="L111" s="173"/>
    </row>
    <row r="112" spans="2:47" s="14" customFormat="1" ht="19.899999999999999" customHeight="1">
      <c r="B112" s="173"/>
      <c r="D112" s="174" t="s">
        <v>231</v>
      </c>
      <c r="E112" s="175"/>
      <c r="F112" s="175"/>
      <c r="G112" s="175"/>
      <c r="H112" s="175"/>
      <c r="I112" s="175"/>
      <c r="J112" s="176">
        <f>J414</f>
        <v>0</v>
      </c>
      <c r="L112" s="173"/>
    </row>
    <row r="113" spans="2:12" s="1" customFormat="1" ht="21.75" customHeight="1">
      <c r="B113" s="31"/>
      <c r="L113" s="31"/>
    </row>
    <row r="114" spans="2:12" s="1" customFormat="1" ht="6.95" customHeight="1">
      <c r="B114" s="43"/>
      <c r="C114" s="44"/>
      <c r="D114" s="44"/>
      <c r="E114" s="44"/>
      <c r="F114" s="44"/>
      <c r="G114" s="44"/>
      <c r="H114" s="44"/>
      <c r="I114" s="44"/>
      <c r="J114" s="44"/>
      <c r="K114" s="44"/>
      <c r="L114" s="31"/>
    </row>
    <row r="118" spans="2:12" s="1" customFormat="1" ht="6.95" customHeight="1">
      <c r="B118" s="45"/>
      <c r="C118" s="46"/>
      <c r="D118" s="46"/>
      <c r="E118" s="46"/>
      <c r="F118" s="46"/>
      <c r="G118" s="46"/>
      <c r="H118" s="46"/>
      <c r="I118" s="46"/>
      <c r="J118" s="46"/>
      <c r="K118" s="46"/>
      <c r="L118" s="31"/>
    </row>
    <row r="119" spans="2:12" s="1" customFormat="1" ht="24.95" customHeight="1">
      <c r="B119" s="31"/>
      <c r="C119" s="20" t="s">
        <v>133</v>
      </c>
      <c r="L119" s="31"/>
    </row>
    <row r="120" spans="2:12" s="1" customFormat="1" ht="6.95" customHeight="1">
      <c r="B120" s="31"/>
      <c r="L120" s="31"/>
    </row>
    <row r="121" spans="2:12" s="1" customFormat="1" ht="12" customHeight="1">
      <c r="B121" s="31"/>
      <c r="C121" s="26" t="s">
        <v>16</v>
      </c>
      <c r="L121" s="31"/>
    </row>
    <row r="122" spans="2:12" s="1" customFormat="1" ht="16.5" customHeight="1">
      <c r="B122" s="31"/>
      <c r="E122" s="237" t="str">
        <f>E7</f>
        <v>Nemocnice TGM Hodonín, PD modernizace OS</v>
      </c>
      <c r="F122" s="238"/>
      <c r="G122" s="238"/>
      <c r="H122" s="238"/>
      <c r="L122" s="31"/>
    </row>
    <row r="123" spans="2:12" ht="12" customHeight="1">
      <c r="B123" s="19"/>
      <c r="C123" s="26" t="s">
        <v>122</v>
      </c>
      <c r="L123" s="19"/>
    </row>
    <row r="124" spans="2:12" s="1" customFormat="1" ht="16.5" customHeight="1">
      <c r="B124" s="31"/>
      <c r="E124" s="237" t="s">
        <v>216</v>
      </c>
      <c r="F124" s="236"/>
      <c r="G124" s="236"/>
      <c r="H124" s="236"/>
      <c r="L124" s="31"/>
    </row>
    <row r="125" spans="2:12" s="1" customFormat="1" ht="12" customHeight="1">
      <c r="B125" s="31"/>
      <c r="C125" s="26" t="s">
        <v>124</v>
      </c>
      <c r="L125" s="31"/>
    </row>
    <row r="126" spans="2:12" s="1" customFormat="1" ht="16.5" customHeight="1">
      <c r="B126" s="31"/>
      <c r="E126" s="231" t="str">
        <f>E11</f>
        <v>D.1.1. - Architektonicko ...</v>
      </c>
      <c r="F126" s="236"/>
      <c r="G126" s="236"/>
      <c r="H126" s="236"/>
      <c r="L126" s="31"/>
    </row>
    <row r="127" spans="2:12" s="1" customFormat="1" ht="6.95" customHeight="1">
      <c r="B127" s="31"/>
      <c r="L127" s="31"/>
    </row>
    <row r="128" spans="2:12" s="1" customFormat="1" ht="12" customHeight="1">
      <c r="B128" s="31"/>
      <c r="C128" s="26" t="s">
        <v>20</v>
      </c>
      <c r="F128" s="24" t="str">
        <f>F14</f>
        <v xml:space="preserve"> </v>
      </c>
      <c r="I128" s="26" t="s">
        <v>22</v>
      </c>
      <c r="J128" s="51" t="str">
        <f>IF(J14="","",J14)</f>
        <v>7.2.2023</v>
      </c>
      <c r="L128" s="31"/>
    </row>
    <row r="129" spans="2:65" s="1" customFormat="1" ht="6.95" customHeight="1">
      <c r="B129" s="31"/>
      <c r="L129" s="31"/>
    </row>
    <row r="130" spans="2:65" s="1" customFormat="1" ht="15.2" customHeight="1">
      <c r="B130" s="31"/>
      <c r="C130" s="26" t="s">
        <v>24</v>
      </c>
      <c r="F130" s="24" t="str">
        <f>E17</f>
        <v xml:space="preserve"> </v>
      </c>
      <c r="I130" s="26" t="s">
        <v>29</v>
      </c>
      <c r="J130" s="29" t="str">
        <f>E23</f>
        <v xml:space="preserve"> </v>
      </c>
      <c r="L130" s="31"/>
    </row>
    <row r="131" spans="2:65" s="1" customFormat="1" ht="15.2" customHeight="1">
      <c r="B131" s="31"/>
      <c r="C131" s="26" t="s">
        <v>27</v>
      </c>
      <c r="F131" s="24" t="str">
        <f>IF(E20="","",E20)</f>
        <v>Vyplň údaj</v>
      </c>
      <c r="I131" s="26" t="s">
        <v>31</v>
      </c>
      <c r="J131" s="29" t="str">
        <f>E26</f>
        <v xml:space="preserve"> </v>
      </c>
      <c r="L131" s="31"/>
    </row>
    <row r="132" spans="2:65" s="1" customFormat="1" ht="10.35" customHeight="1">
      <c r="B132" s="31"/>
      <c r="L132" s="31"/>
    </row>
    <row r="133" spans="2:65" s="9" customFormat="1" ht="29.25" customHeight="1">
      <c r="B133" s="111"/>
      <c r="C133" s="112" t="s">
        <v>134</v>
      </c>
      <c r="D133" s="113" t="s">
        <v>58</v>
      </c>
      <c r="E133" s="113" t="s">
        <v>54</v>
      </c>
      <c r="F133" s="113" t="s">
        <v>55</v>
      </c>
      <c r="G133" s="113" t="s">
        <v>135</v>
      </c>
      <c r="H133" s="113" t="s">
        <v>136</v>
      </c>
      <c r="I133" s="113" t="s">
        <v>137</v>
      </c>
      <c r="J133" s="114" t="s">
        <v>128</v>
      </c>
      <c r="K133" s="115" t="s">
        <v>138</v>
      </c>
      <c r="L133" s="111"/>
      <c r="M133" s="58" t="s">
        <v>1</v>
      </c>
      <c r="N133" s="59" t="s">
        <v>37</v>
      </c>
      <c r="O133" s="59" t="s">
        <v>139</v>
      </c>
      <c r="P133" s="59" t="s">
        <v>140</v>
      </c>
      <c r="Q133" s="59" t="s">
        <v>141</v>
      </c>
      <c r="R133" s="59" t="s">
        <v>142</v>
      </c>
      <c r="S133" s="59" t="s">
        <v>143</v>
      </c>
      <c r="T133" s="59" t="s">
        <v>144</v>
      </c>
      <c r="U133" s="60" t="s">
        <v>145</v>
      </c>
    </row>
    <row r="134" spans="2:65" s="1" customFormat="1" ht="22.9" customHeight="1">
      <c r="B134" s="31"/>
      <c r="C134" s="63" t="s">
        <v>146</v>
      </c>
      <c r="J134" s="116">
        <f>BK134</f>
        <v>0</v>
      </c>
      <c r="L134" s="31"/>
      <c r="M134" s="61"/>
      <c r="N134" s="52"/>
      <c r="O134" s="52"/>
      <c r="P134" s="117">
        <f>P135+P384</f>
        <v>0</v>
      </c>
      <c r="Q134" s="52"/>
      <c r="R134" s="117">
        <f>R135+R384</f>
        <v>0</v>
      </c>
      <c r="S134" s="52"/>
      <c r="T134" s="117">
        <f>T135+T384</f>
        <v>0</v>
      </c>
      <c r="U134" s="53"/>
      <c r="AT134" s="16" t="s">
        <v>72</v>
      </c>
      <c r="AU134" s="16" t="s">
        <v>130</v>
      </c>
      <c r="BK134" s="118">
        <f>BK135+BK384</f>
        <v>0</v>
      </c>
    </row>
    <row r="135" spans="2:65" s="10" customFormat="1" ht="25.9" customHeight="1">
      <c r="B135" s="119"/>
      <c r="D135" s="120" t="s">
        <v>72</v>
      </c>
      <c r="E135" s="121" t="s">
        <v>232</v>
      </c>
      <c r="F135" s="121" t="s">
        <v>233</v>
      </c>
      <c r="I135" s="122"/>
      <c r="J135" s="123">
        <f>BK135</f>
        <v>0</v>
      </c>
      <c r="L135" s="119"/>
      <c r="M135" s="124"/>
      <c r="P135" s="125">
        <f>P136+P187+P191+P195+P226+P347+P354+P380</f>
        <v>0</v>
      </c>
      <c r="R135" s="125">
        <f>R136+R187+R191+R195+R226+R347+R354+R380</f>
        <v>0</v>
      </c>
      <c r="T135" s="125">
        <f>T136+T187+T191+T195+T226+T347+T354+T380</f>
        <v>0</v>
      </c>
      <c r="U135" s="126"/>
      <c r="AR135" s="120" t="s">
        <v>79</v>
      </c>
      <c r="AT135" s="127" t="s">
        <v>72</v>
      </c>
      <c r="AU135" s="127" t="s">
        <v>12</v>
      </c>
      <c r="AY135" s="120" t="s">
        <v>148</v>
      </c>
      <c r="BK135" s="128">
        <f>BK136+BK187+BK191+BK195+BK226+BK347+BK354+BK380</f>
        <v>0</v>
      </c>
    </row>
    <row r="136" spans="2:65" s="10" customFormat="1" ht="22.9" customHeight="1">
      <c r="B136" s="119"/>
      <c r="D136" s="120" t="s">
        <v>72</v>
      </c>
      <c r="E136" s="177" t="s">
        <v>234</v>
      </c>
      <c r="F136" s="177" t="s">
        <v>235</v>
      </c>
      <c r="I136" s="122"/>
      <c r="J136" s="178">
        <f>BK136</f>
        <v>0</v>
      </c>
      <c r="L136" s="119"/>
      <c r="M136" s="124"/>
      <c r="P136" s="125">
        <f>SUM(P137:P186)</f>
        <v>0</v>
      </c>
      <c r="R136" s="125">
        <f>SUM(R137:R186)</f>
        <v>0</v>
      </c>
      <c r="T136" s="125">
        <f>SUM(T137:T186)</f>
        <v>0</v>
      </c>
      <c r="U136" s="126"/>
      <c r="AR136" s="120" t="s">
        <v>79</v>
      </c>
      <c r="AT136" s="127" t="s">
        <v>72</v>
      </c>
      <c r="AU136" s="127" t="s">
        <v>79</v>
      </c>
      <c r="AY136" s="120" t="s">
        <v>148</v>
      </c>
      <c r="BK136" s="128">
        <f>SUM(BK137:BK186)</f>
        <v>0</v>
      </c>
    </row>
    <row r="137" spans="2:65" s="1" customFormat="1" ht="24.2" customHeight="1">
      <c r="B137" s="31"/>
      <c r="C137" s="129" t="s">
        <v>79</v>
      </c>
      <c r="D137" s="129" t="s">
        <v>149</v>
      </c>
      <c r="E137" s="130" t="s">
        <v>236</v>
      </c>
      <c r="F137" s="131" t="s">
        <v>237</v>
      </c>
      <c r="G137" s="132" t="s">
        <v>238</v>
      </c>
      <c r="H137" s="133">
        <v>2</v>
      </c>
      <c r="I137" s="134"/>
      <c r="J137" s="135">
        <f>ROUND(I137*H137,2)</f>
        <v>0</v>
      </c>
      <c r="K137" s="136"/>
      <c r="L137" s="31"/>
      <c r="M137" s="137" t="s">
        <v>1</v>
      </c>
      <c r="N137" s="138" t="s">
        <v>38</v>
      </c>
      <c r="P137" s="139">
        <f>O137*H137</f>
        <v>0</v>
      </c>
      <c r="Q137" s="139">
        <v>0</v>
      </c>
      <c r="R137" s="139">
        <f>Q137*H137</f>
        <v>0</v>
      </c>
      <c r="S137" s="139">
        <v>0</v>
      </c>
      <c r="T137" s="139">
        <f>S137*H137</f>
        <v>0</v>
      </c>
      <c r="U137" s="140" t="s">
        <v>1</v>
      </c>
      <c r="AR137" s="141" t="s">
        <v>153</v>
      </c>
      <c r="AT137" s="141" t="s">
        <v>149</v>
      </c>
      <c r="AU137" s="141" t="s">
        <v>81</v>
      </c>
      <c r="AY137" s="16" t="s">
        <v>148</v>
      </c>
      <c r="BE137" s="142">
        <f>IF(N137="základní",J137,0)</f>
        <v>0</v>
      </c>
      <c r="BF137" s="142">
        <f>IF(N137="snížená",J137,0)</f>
        <v>0</v>
      </c>
      <c r="BG137" s="142">
        <f>IF(N137="zákl. přenesená",J137,0)</f>
        <v>0</v>
      </c>
      <c r="BH137" s="142">
        <f>IF(N137="sníž. přenesená",J137,0)</f>
        <v>0</v>
      </c>
      <c r="BI137" s="142">
        <f>IF(N137="nulová",J137,0)</f>
        <v>0</v>
      </c>
      <c r="BJ137" s="16" t="s">
        <v>79</v>
      </c>
      <c r="BK137" s="142">
        <f>ROUND(I137*H137,2)</f>
        <v>0</v>
      </c>
      <c r="BL137" s="16" t="s">
        <v>153</v>
      </c>
      <c r="BM137" s="141" t="s">
        <v>81</v>
      </c>
    </row>
    <row r="138" spans="2:65" s="1" customFormat="1" ht="19.5">
      <c r="B138" s="31"/>
      <c r="D138" s="143" t="s">
        <v>154</v>
      </c>
      <c r="F138" s="144" t="s">
        <v>239</v>
      </c>
      <c r="I138" s="145"/>
      <c r="L138" s="31"/>
      <c r="M138" s="146"/>
      <c r="U138" s="55"/>
      <c r="AT138" s="16" t="s">
        <v>154</v>
      </c>
      <c r="AU138" s="16" t="s">
        <v>81</v>
      </c>
    </row>
    <row r="139" spans="2:65" s="1" customFormat="1">
      <c r="B139" s="31"/>
      <c r="D139" s="147" t="s">
        <v>155</v>
      </c>
      <c r="F139" s="148" t="s">
        <v>240</v>
      </c>
      <c r="I139" s="145"/>
      <c r="L139" s="31"/>
      <c r="M139" s="146"/>
      <c r="U139" s="55"/>
      <c r="AT139" s="16" t="s">
        <v>155</v>
      </c>
      <c r="AU139" s="16" t="s">
        <v>81</v>
      </c>
    </row>
    <row r="140" spans="2:65" s="11" customFormat="1">
      <c r="B140" s="149"/>
      <c r="D140" s="143" t="s">
        <v>157</v>
      </c>
      <c r="E140" s="150" t="s">
        <v>1</v>
      </c>
      <c r="F140" s="151" t="s">
        <v>241</v>
      </c>
      <c r="H140" s="150" t="s">
        <v>1</v>
      </c>
      <c r="I140" s="152"/>
      <c r="L140" s="149"/>
      <c r="M140" s="153"/>
      <c r="U140" s="154"/>
      <c r="AT140" s="150" t="s">
        <v>157</v>
      </c>
      <c r="AU140" s="150" t="s">
        <v>81</v>
      </c>
      <c r="AV140" s="11" t="s">
        <v>79</v>
      </c>
      <c r="AW140" s="11" t="s">
        <v>30</v>
      </c>
      <c r="AX140" s="11" t="s">
        <v>12</v>
      </c>
      <c r="AY140" s="150" t="s">
        <v>148</v>
      </c>
    </row>
    <row r="141" spans="2:65" s="12" customFormat="1">
      <c r="B141" s="155"/>
      <c r="D141" s="143" t="s">
        <v>157</v>
      </c>
      <c r="E141" s="156" t="s">
        <v>1</v>
      </c>
      <c r="F141" s="157" t="s">
        <v>81</v>
      </c>
      <c r="H141" s="158">
        <v>2</v>
      </c>
      <c r="I141" s="159"/>
      <c r="L141" s="155"/>
      <c r="M141" s="160"/>
      <c r="U141" s="161"/>
      <c r="AT141" s="156" t="s">
        <v>157</v>
      </c>
      <c r="AU141" s="156" t="s">
        <v>81</v>
      </c>
      <c r="AV141" s="12" t="s">
        <v>81</v>
      </c>
      <c r="AW141" s="12" t="s">
        <v>30</v>
      </c>
      <c r="AX141" s="12" t="s">
        <v>12</v>
      </c>
      <c r="AY141" s="156" t="s">
        <v>148</v>
      </c>
    </row>
    <row r="142" spans="2:65" s="13" customFormat="1">
      <c r="B142" s="162"/>
      <c r="D142" s="143" t="s">
        <v>157</v>
      </c>
      <c r="E142" s="163" t="s">
        <v>1</v>
      </c>
      <c r="F142" s="164" t="s">
        <v>160</v>
      </c>
      <c r="H142" s="165">
        <v>2</v>
      </c>
      <c r="I142" s="166"/>
      <c r="L142" s="162"/>
      <c r="M142" s="167"/>
      <c r="U142" s="168"/>
      <c r="AT142" s="163" t="s">
        <v>157</v>
      </c>
      <c r="AU142" s="163" t="s">
        <v>81</v>
      </c>
      <c r="AV142" s="13" t="s">
        <v>153</v>
      </c>
      <c r="AW142" s="13" t="s">
        <v>30</v>
      </c>
      <c r="AX142" s="13" t="s">
        <v>79</v>
      </c>
      <c r="AY142" s="163" t="s">
        <v>148</v>
      </c>
    </row>
    <row r="143" spans="2:65" s="1" customFormat="1" ht="24.2" customHeight="1">
      <c r="B143" s="31"/>
      <c r="C143" s="129" t="s">
        <v>81</v>
      </c>
      <c r="D143" s="129" t="s">
        <v>149</v>
      </c>
      <c r="E143" s="130" t="s">
        <v>242</v>
      </c>
      <c r="F143" s="131" t="s">
        <v>243</v>
      </c>
      <c r="G143" s="132" t="s">
        <v>238</v>
      </c>
      <c r="H143" s="133">
        <v>2</v>
      </c>
      <c r="I143" s="134"/>
      <c r="J143" s="135">
        <f>ROUND(I143*H143,2)</f>
        <v>0</v>
      </c>
      <c r="K143" s="136"/>
      <c r="L143" s="31"/>
      <c r="M143" s="137" t="s">
        <v>1</v>
      </c>
      <c r="N143" s="138" t="s">
        <v>38</v>
      </c>
      <c r="P143" s="139">
        <f>O143*H143</f>
        <v>0</v>
      </c>
      <c r="Q143" s="139">
        <v>0</v>
      </c>
      <c r="R143" s="139">
        <f>Q143*H143</f>
        <v>0</v>
      </c>
      <c r="S143" s="139">
        <v>0</v>
      </c>
      <c r="T143" s="139">
        <f>S143*H143</f>
        <v>0</v>
      </c>
      <c r="U143" s="140" t="s">
        <v>1</v>
      </c>
      <c r="AR143" s="141" t="s">
        <v>153</v>
      </c>
      <c r="AT143" s="141" t="s">
        <v>149</v>
      </c>
      <c r="AU143" s="141" t="s">
        <v>81</v>
      </c>
      <c r="AY143" s="16" t="s">
        <v>148</v>
      </c>
      <c r="BE143" s="142">
        <f>IF(N143="základní",J143,0)</f>
        <v>0</v>
      </c>
      <c r="BF143" s="142">
        <f>IF(N143="snížená",J143,0)</f>
        <v>0</v>
      </c>
      <c r="BG143" s="142">
        <f>IF(N143="zákl. přenesená",J143,0)</f>
        <v>0</v>
      </c>
      <c r="BH143" s="142">
        <f>IF(N143="sníž. přenesená",J143,0)</f>
        <v>0</v>
      </c>
      <c r="BI143" s="142">
        <f>IF(N143="nulová",J143,0)</f>
        <v>0</v>
      </c>
      <c r="BJ143" s="16" t="s">
        <v>79</v>
      </c>
      <c r="BK143" s="142">
        <f>ROUND(I143*H143,2)</f>
        <v>0</v>
      </c>
      <c r="BL143" s="16" t="s">
        <v>153</v>
      </c>
      <c r="BM143" s="141" t="s">
        <v>153</v>
      </c>
    </row>
    <row r="144" spans="2:65" s="1" customFormat="1" ht="19.5">
      <c r="B144" s="31"/>
      <c r="D144" s="143" t="s">
        <v>154</v>
      </c>
      <c r="F144" s="144" t="s">
        <v>244</v>
      </c>
      <c r="I144" s="145"/>
      <c r="L144" s="31"/>
      <c r="M144" s="146"/>
      <c r="U144" s="55"/>
      <c r="AT144" s="16" t="s">
        <v>154</v>
      </c>
      <c r="AU144" s="16" t="s">
        <v>81</v>
      </c>
    </row>
    <row r="145" spans="2:65" s="1" customFormat="1">
      <c r="B145" s="31"/>
      <c r="D145" s="147" t="s">
        <v>155</v>
      </c>
      <c r="F145" s="148" t="s">
        <v>245</v>
      </c>
      <c r="I145" s="145"/>
      <c r="L145" s="31"/>
      <c r="M145" s="146"/>
      <c r="U145" s="55"/>
      <c r="AT145" s="16" t="s">
        <v>155</v>
      </c>
      <c r="AU145" s="16" t="s">
        <v>81</v>
      </c>
    </row>
    <row r="146" spans="2:65" s="11" customFormat="1">
      <c r="B146" s="149"/>
      <c r="D146" s="143" t="s">
        <v>157</v>
      </c>
      <c r="E146" s="150" t="s">
        <v>1</v>
      </c>
      <c r="F146" s="151" t="s">
        <v>241</v>
      </c>
      <c r="H146" s="150" t="s">
        <v>1</v>
      </c>
      <c r="I146" s="152"/>
      <c r="L146" s="149"/>
      <c r="M146" s="153"/>
      <c r="U146" s="154"/>
      <c r="AT146" s="150" t="s">
        <v>157</v>
      </c>
      <c r="AU146" s="150" t="s">
        <v>81</v>
      </c>
      <c r="AV146" s="11" t="s">
        <v>79</v>
      </c>
      <c r="AW146" s="11" t="s">
        <v>30</v>
      </c>
      <c r="AX146" s="11" t="s">
        <v>12</v>
      </c>
      <c r="AY146" s="150" t="s">
        <v>148</v>
      </c>
    </row>
    <row r="147" spans="2:65" s="12" customFormat="1">
      <c r="B147" s="155"/>
      <c r="D147" s="143" t="s">
        <v>157</v>
      </c>
      <c r="E147" s="156" t="s">
        <v>1</v>
      </c>
      <c r="F147" s="157" t="s">
        <v>81</v>
      </c>
      <c r="H147" s="158">
        <v>2</v>
      </c>
      <c r="I147" s="159"/>
      <c r="L147" s="155"/>
      <c r="M147" s="160"/>
      <c r="U147" s="161"/>
      <c r="AT147" s="156" t="s">
        <v>157</v>
      </c>
      <c r="AU147" s="156" t="s">
        <v>81</v>
      </c>
      <c r="AV147" s="12" t="s">
        <v>81</v>
      </c>
      <c r="AW147" s="12" t="s">
        <v>30</v>
      </c>
      <c r="AX147" s="12" t="s">
        <v>12</v>
      </c>
      <c r="AY147" s="156" t="s">
        <v>148</v>
      </c>
    </row>
    <row r="148" spans="2:65" s="13" customFormat="1">
      <c r="B148" s="162"/>
      <c r="D148" s="143" t="s">
        <v>157</v>
      </c>
      <c r="E148" s="163" t="s">
        <v>1</v>
      </c>
      <c r="F148" s="164" t="s">
        <v>160</v>
      </c>
      <c r="H148" s="165">
        <v>2</v>
      </c>
      <c r="I148" s="166"/>
      <c r="L148" s="162"/>
      <c r="M148" s="167"/>
      <c r="U148" s="168"/>
      <c r="AT148" s="163" t="s">
        <v>157</v>
      </c>
      <c r="AU148" s="163" t="s">
        <v>81</v>
      </c>
      <c r="AV148" s="13" t="s">
        <v>153</v>
      </c>
      <c r="AW148" s="13" t="s">
        <v>30</v>
      </c>
      <c r="AX148" s="13" t="s">
        <v>79</v>
      </c>
      <c r="AY148" s="163" t="s">
        <v>148</v>
      </c>
    </row>
    <row r="149" spans="2:65" s="1" customFormat="1" ht="24.2" customHeight="1">
      <c r="B149" s="31"/>
      <c r="C149" s="129" t="s">
        <v>165</v>
      </c>
      <c r="D149" s="129" t="s">
        <v>149</v>
      </c>
      <c r="E149" s="130" t="s">
        <v>246</v>
      </c>
      <c r="F149" s="131" t="s">
        <v>247</v>
      </c>
      <c r="G149" s="132" t="s">
        <v>238</v>
      </c>
      <c r="H149" s="133">
        <v>2</v>
      </c>
      <c r="I149" s="134"/>
      <c r="J149" s="135">
        <f>ROUND(I149*H149,2)</f>
        <v>0</v>
      </c>
      <c r="K149" s="136"/>
      <c r="L149" s="31"/>
      <c r="M149" s="137" t="s">
        <v>1</v>
      </c>
      <c r="N149" s="138" t="s">
        <v>38</v>
      </c>
      <c r="P149" s="139">
        <f>O149*H149</f>
        <v>0</v>
      </c>
      <c r="Q149" s="139">
        <v>0</v>
      </c>
      <c r="R149" s="139">
        <f>Q149*H149</f>
        <v>0</v>
      </c>
      <c r="S149" s="139">
        <v>0</v>
      </c>
      <c r="T149" s="139">
        <f>S149*H149</f>
        <v>0</v>
      </c>
      <c r="U149" s="140" t="s">
        <v>1</v>
      </c>
      <c r="AR149" s="141" t="s">
        <v>153</v>
      </c>
      <c r="AT149" s="141" t="s">
        <v>149</v>
      </c>
      <c r="AU149" s="141" t="s">
        <v>81</v>
      </c>
      <c r="AY149" s="16" t="s">
        <v>148</v>
      </c>
      <c r="BE149" s="142">
        <f>IF(N149="základní",J149,0)</f>
        <v>0</v>
      </c>
      <c r="BF149" s="142">
        <f>IF(N149="snížená",J149,0)</f>
        <v>0</v>
      </c>
      <c r="BG149" s="142">
        <f>IF(N149="zákl. přenesená",J149,0)</f>
        <v>0</v>
      </c>
      <c r="BH149" s="142">
        <f>IF(N149="sníž. přenesená",J149,0)</f>
        <v>0</v>
      </c>
      <c r="BI149" s="142">
        <f>IF(N149="nulová",J149,0)</f>
        <v>0</v>
      </c>
      <c r="BJ149" s="16" t="s">
        <v>79</v>
      </c>
      <c r="BK149" s="142">
        <f>ROUND(I149*H149,2)</f>
        <v>0</v>
      </c>
      <c r="BL149" s="16" t="s">
        <v>153</v>
      </c>
      <c r="BM149" s="141" t="s">
        <v>168</v>
      </c>
    </row>
    <row r="150" spans="2:65" s="1" customFormat="1" ht="19.5">
      <c r="B150" s="31"/>
      <c r="D150" s="143" t="s">
        <v>154</v>
      </c>
      <c r="F150" s="144" t="s">
        <v>248</v>
      </c>
      <c r="I150" s="145"/>
      <c r="L150" s="31"/>
      <c r="M150" s="146"/>
      <c r="U150" s="55"/>
      <c r="AT150" s="16" t="s">
        <v>154</v>
      </c>
      <c r="AU150" s="16" t="s">
        <v>81</v>
      </c>
    </row>
    <row r="151" spans="2:65" s="1" customFormat="1">
      <c r="B151" s="31"/>
      <c r="D151" s="147" t="s">
        <v>155</v>
      </c>
      <c r="F151" s="148" t="s">
        <v>249</v>
      </c>
      <c r="I151" s="145"/>
      <c r="L151" s="31"/>
      <c r="M151" s="146"/>
      <c r="U151" s="55"/>
      <c r="AT151" s="16" t="s">
        <v>155</v>
      </c>
      <c r="AU151" s="16" t="s">
        <v>81</v>
      </c>
    </row>
    <row r="152" spans="2:65" s="11" customFormat="1">
      <c r="B152" s="149"/>
      <c r="D152" s="143" t="s">
        <v>157</v>
      </c>
      <c r="E152" s="150" t="s">
        <v>1</v>
      </c>
      <c r="F152" s="151" t="s">
        <v>241</v>
      </c>
      <c r="H152" s="150" t="s">
        <v>1</v>
      </c>
      <c r="I152" s="152"/>
      <c r="L152" s="149"/>
      <c r="M152" s="153"/>
      <c r="U152" s="154"/>
      <c r="AT152" s="150" t="s">
        <v>157</v>
      </c>
      <c r="AU152" s="150" t="s">
        <v>81</v>
      </c>
      <c r="AV152" s="11" t="s">
        <v>79</v>
      </c>
      <c r="AW152" s="11" t="s">
        <v>30</v>
      </c>
      <c r="AX152" s="11" t="s">
        <v>12</v>
      </c>
      <c r="AY152" s="150" t="s">
        <v>148</v>
      </c>
    </row>
    <row r="153" spans="2:65" s="12" customFormat="1">
      <c r="B153" s="155"/>
      <c r="D153" s="143" t="s">
        <v>157</v>
      </c>
      <c r="E153" s="156" t="s">
        <v>1</v>
      </c>
      <c r="F153" s="157" t="s">
        <v>81</v>
      </c>
      <c r="H153" s="158">
        <v>2</v>
      </c>
      <c r="I153" s="159"/>
      <c r="L153" s="155"/>
      <c r="M153" s="160"/>
      <c r="U153" s="161"/>
      <c r="AT153" s="156" t="s">
        <v>157</v>
      </c>
      <c r="AU153" s="156" t="s">
        <v>81</v>
      </c>
      <c r="AV153" s="12" t="s">
        <v>81</v>
      </c>
      <c r="AW153" s="12" t="s">
        <v>30</v>
      </c>
      <c r="AX153" s="12" t="s">
        <v>12</v>
      </c>
      <c r="AY153" s="156" t="s">
        <v>148</v>
      </c>
    </row>
    <row r="154" spans="2:65" s="13" customFormat="1">
      <c r="B154" s="162"/>
      <c r="D154" s="143" t="s">
        <v>157</v>
      </c>
      <c r="E154" s="163" t="s">
        <v>1</v>
      </c>
      <c r="F154" s="164" t="s">
        <v>160</v>
      </c>
      <c r="H154" s="165">
        <v>2</v>
      </c>
      <c r="I154" s="166"/>
      <c r="L154" s="162"/>
      <c r="M154" s="167"/>
      <c r="U154" s="168"/>
      <c r="AT154" s="163" t="s">
        <v>157</v>
      </c>
      <c r="AU154" s="163" t="s">
        <v>81</v>
      </c>
      <c r="AV154" s="13" t="s">
        <v>153</v>
      </c>
      <c r="AW154" s="13" t="s">
        <v>30</v>
      </c>
      <c r="AX154" s="13" t="s">
        <v>79</v>
      </c>
      <c r="AY154" s="163" t="s">
        <v>148</v>
      </c>
    </row>
    <row r="155" spans="2:65" s="1" customFormat="1" ht="21.75" customHeight="1">
      <c r="B155" s="31"/>
      <c r="C155" s="129" t="s">
        <v>153</v>
      </c>
      <c r="D155" s="129" t="s">
        <v>149</v>
      </c>
      <c r="E155" s="130" t="s">
        <v>250</v>
      </c>
      <c r="F155" s="131" t="s">
        <v>251</v>
      </c>
      <c r="G155" s="132" t="s">
        <v>252</v>
      </c>
      <c r="H155" s="133">
        <v>95.9</v>
      </c>
      <c r="I155" s="134"/>
      <c r="J155" s="135">
        <f>ROUND(I155*H155,2)</f>
        <v>0</v>
      </c>
      <c r="K155" s="136"/>
      <c r="L155" s="31"/>
      <c r="M155" s="137" t="s">
        <v>1</v>
      </c>
      <c r="N155" s="138" t="s">
        <v>38</v>
      </c>
      <c r="P155" s="139">
        <f>O155*H155</f>
        <v>0</v>
      </c>
      <c r="Q155" s="139">
        <v>0</v>
      </c>
      <c r="R155" s="139">
        <f>Q155*H155</f>
        <v>0</v>
      </c>
      <c r="S155" s="139">
        <v>0</v>
      </c>
      <c r="T155" s="139">
        <f>S155*H155</f>
        <v>0</v>
      </c>
      <c r="U155" s="140" t="s">
        <v>1</v>
      </c>
      <c r="AR155" s="141" t="s">
        <v>153</v>
      </c>
      <c r="AT155" s="141" t="s">
        <v>149</v>
      </c>
      <c r="AU155" s="141" t="s">
        <v>81</v>
      </c>
      <c r="AY155" s="16" t="s">
        <v>148</v>
      </c>
      <c r="BE155" s="142">
        <f>IF(N155="základní",J155,0)</f>
        <v>0</v>
      </c>
      <c r="BF155" s="142">
        <f>IF(N155="snížená",J155,0)</f>
        <v>0</v>
      </c>
      <c r="BG155" s="142">
        <f>IF(N155="zákl. přenesená",J155,0)</f>
        <v>0</v>
      </c>
      <c r="BH155" s="142">
        <f>IF(N155="sníž. přenesená",J155,0)</f>
        <v>0</v>
      </c>
      <c r="BI155" s="142">
        <f>IF(N155="nulová",J155,0)</f>
        <v>0</v>
      </c>
      <c r="BJ155" s="16" t="s">
        <v>79</v>
      </c>
      <c r="BK155" s="142">
        <f>ROUND(I155*H155,2)</f>
        <v>0</v>
      </c>
      <c r="BL155" s="16" t="s">
        <v>153</v>
      </c>
      <c r="BM155" s="141" t="s">
        <v>172</v>
      </c>
    </row>
    <row r="156" spans="2:65" s="1" customFormat="1" ht="19.5">
      <c r="B156" s="31"/>
      <c r="D156" s="143" t="s">
        <v>154</v>
      </c>
      <c r="F156" s="144" t="s">
        <v>253</v>
      </c>
      <c r="I156" s="145"/>
      <c r="L156" s="31"/>
      <c r="M156" s="146"/>
      <c r="U156" s="55"/>
      <c r="AT156" s="16" t="s">
        <v>154</v>
      </c>
      <c r="AU156" s="16" t="s">
        <v>81</v>
      </c>
    </row>
    <row r="157" spans="2:65" s="1" customFormat="1">
      <c r="B157" s="31"/>
      <c r="D157" s="147" t="s">
        <v>155</v>
      </c>
      <c r="F157" s="148" t="s">
        <v>254</v>
      </c>
      <c r="I157" s="145"/>
      <c r="L157" s="31"/>
      <c r="M157" s="146"/>
      <c r="U157" s="55"/>
      <c r="AT157" s="16" t="s">
        <v>155</v>
      </c>
      <c r="AU157" s="16" t="s">
        <v>81</v>
      </c>
    </row>
    <row r="158" spans="2:65" s="11" customFormat="1">
      <c r="B158" s="149"/>
      <c r="D158" s="143" t="s">
        <v>157</v>
      </c>
      <c r="E158" s="150" t="s">
        <v>1</v>
      </c>
      <c r="F158" s="151" t="s">
        <v>255</v>
      </c>
      <c r="H158" s="150" t="s">
        <v>1</v>
      </c>
      <c r="I158" s="152"/>
      <c r="L158" s="149"/>
      <c r="M158" s="153"/>
      <c r="U158" s="154"/>
      <c r="AT158" s="150" t="s">
        <v>157</v>
      </c>
      <c r="AU158" s="150" t="s">
        <v>81</v>
      </c>
      <c r="AV158" s="11" t="s">
        <v>79</v>
      </c>
      <c r="AW158" s="11" t="s">
        <v>30</v>
      </c>
      <c r="AX158" s="11" t="s">
        <v>12</v>
      </c>
      <c r="AY158" s="150" t="s">
        <v>148</v>
      </c>
    </row>
    <row r="159" spans="2:65" s="12" customFormat="1">
      <c r="B159" s="155"/>
      <c r="D159" s="143" t="s">
        <v>157</v>
      </c>
      <c r="E159" s="156" t="s">
        <v>1</v>
      </c>
      <c r="F159" s="157" t="s">
        <v>256</v>
      </c>
      <c r="H159" s="158">
        <v>75.899999999999991</v>
      </c>
      <c r="I159" s="159"/>
      <c r="L159" s="155"/>
      <c r="M159" s="160"/>
      <c r="U159" s="161"/>
      <c r="AT159" s="156" t="s">
        <v>157</v>
      </c>
      <c r="AU159" s="156" t="s">
        <v>81</v>
      </c>
      <c r="AV159" s="12" t="s">
        <v>81</v>
      </c>
      <c r="AW159" s="12" t="s">
        <v>30</v>
      </c>
      <c r="AX159" s="12" t="s">
        <v>12</v>
      </c>
      <c r="AY159" s="156" t="s">
        <v>148</v>
      </c>
    </row>
    <row r="160" spans="2:65" s="11" customFormat="1">
      <c r="B160" s="149"/>
      <c r="D160" s="143" t="s">
        <v>157</v>
      </c>
      <c r="E160" s="150" t="s">
        <v>1</v>
      </c>
      <c r="F160" s="151" t="s">
        <v>257</v>
      </c>
      <c r="H160" s="150" t="s">
        <v>1</v>
      </c>
      <c r="I160" s="152"/>
      <c r="L160" s="149"/>
      <c r="M160" s="153"/>
      <c r="U160" s="154"/>
      <c r="AT160" s="150" t="s">
        <v>157</v>
      </c>
      <c r="AU160" s="150" t="s">
        <v>81</v>
      </c>
      <c r="AV160" s="11" t="s">
        <v>79</v>
      </c>
      <c r="AW160" s="11" t="s">
        <v>30</v>
      </c>
      <c r="AX160" s="11" t="s">
        <v>12</v>
      </c>
      <c r="AY160" s="150" t="s">
        <v>148</v>
      </c>
    </row>
    <row r="161" spans="2:65" s="12" customFormat="1">
      <c r="B161" s="155"/>
      <c r="D161" s="143" t="s">
        <v>157</v>
      </c>
      <c r="E161" s="156" t="s">
        <v>1</v>
      </c>
      <c r="F161" s="157" t="s">
        <v>258</v>
      </c>
      <c r="H161" s="158">
        <v>20</v>
      </c>
      <c r="I161" s="159"/>
      <c r="L161" s="155"/>
      <c r="M161" s="160"/>
      <c r="U161" s="161"/>
      <c r="AT161" s="156" t="s">
        <v>157</v>
      </c>
      <c r="AU161" s="156" t="s">
        <v>81</v>
      </c>
      <c r="AV161" s="12" t="s">
        <v>81</v>
      </c>
      <c r="AW161" s="12" t="s">
        <v>30</v>
      </c>
      <c r="AX161" s="12" t="s">
        <v>12</v>
      </c>
      <c r="AY161" s="156" t="s">
        <v>148</v>
      </c>
    </row>
    <row r="162" spans="2:65" s="13" customFormat="1">
      <c r="B162" s="162"/>
      <c r="D162" s="143" t="s">
        <v>157</v>
      </c>
      <c r="E162" s="163" t="s">
        <v>1</v>
      </c>
      <c r="F162" s="164" t="s">
        <v>160</v>
      </c>
      <c r="H162" s="165">
        <v>95.899999999999991</v>
      </c>
      <c r="I162" s="166"/>
      <c r="L162" s="162"/>
      <c r="M162" s="167"/>
      <c r="U162" s="168"/>
      <c r="AT162" s="163" t="s">
        <v>157</v>
      </c>
      <c r="AU162" s="163" t="s">
        <v>81</v>
      </c>
      <c r="AV162" s="13" t="s">
        <v>153</v>
      </c>
      <c r="AW162" s="13" t="s">
        <v>30</v>
      </c>
      <c r="AX162" s="13" t="s">
        <v>79</v>
      </c>
      <c r="AY162" s="163" t="s">
        <v>148</v>
      </c>
    </row>
    <row r="163" spans="2:65" s="1" customFormat="1" ht="16.5" customHeight="1">
      <c r="B163" s="31"/>
      <c r="C163" s="129" t="s">
        <v>147</v>
      </c>
      <c r="D163" s="129" t="s">
        <v>149</v>
      </c>
      <c r="E163" s="130" t="s">
        <v>259</v>
      </c>
      <c r="F163" s="131" t="s">
        <v>260</v>
      </c>
      <c r="G163" s="132" t="s">
        <v>261</v>
      </c>
      <c r="H163" s="133">
        <v>200.07</v>
      </c>
      <c r="I163" s="134"/>
      <c r="J163" s="135">
        <f>ROUND(I163*H163,2)</f>
        <v>0</v>
      </c>
      <c r="K163" s="136"/>
      <c r="L163" s="31"/>
      <c r="M163" s="137" t="s">
        <v>1</v>
      </c>
      <c r="N163" s="138" t="s">
        <v>38</v>
      </c>
      <c r="P163" s="139">
        <f>O163*H163</f>
        <v>0</v>
      </c>
      <c r="Q163" s="139">
        <v>0</v>
      </c>
      <c r="R163" s="139">
        <f>Q163*H163</f>
        <v>0</v>
      </c>
      <c r="S163" s="139">
        <v>0</v>
      </c>
      <c r="T163" s="139">
        <f>S163*H163</f>
        <v>0</v>
      </c>
      <c r="U163" s="140" t="s">
        <v>1</v>
      </c>
      <c r="AR163" s="141" t="s">
        <v>153</v>
      </c>
      <c r="AT163" s="141" t="s">
        <v>149</v>
      </c>
      <c r="AU163" s="141" t="s">
        <v>81</v>
      </c>
      <c r="AY163" s="16" t="s">
        <v>148</v>
      </c>
      <c r="BE163" s="142">
        <f>IF(N163="základní",J163,0)</f>
        <v>0</v>
      </c>
      <c r="BF163" s="142">
        <f>IF(N163="snížená",J163,0)</f>
        <v>0</v>
      </c>
      <c r="BG163" s="142">
        <f>IF(N163="zákl. přenesená",J163,0)</f>
        <v>0</v>
      </c>
      <c r="BH163" s="142">
        <f>IF(N163="sníž. přenesená",J163,0)</f>
        <v>0</v>
      </c>
      <c r="BI163" s="142">
        <f>IF(N163="nulová",J163,0)</f>
        <v>0</v>
      </c>
      <c r="BJ163" s="16" t="s">
        <v>79</v>
      </c>
      <c r="BK163" s="142">
        <f>ROUND(I163*H163,2)</f>
        <v>0</v>
      </c>
      <c r="BL163" s="16" t="s">
        <v>153</v>
      </c>
      <c r="BM163" s="141" t="s">
        <v>178</v>
      </c>
    </row>
    <row r="164" spans="2:65" s="1" customFormat="1" ht="19.5">
      <c r="B164" s="31"/>
      <c r="D164" s="143" t="s">
        <v>154</v>
      </c>
      <c r="F164" s="144" t="s">
        <v>262</v>
      </c>
      <c r="I164" s="145"/>
      <c r="L164" s="31"/>
      <c r="M164" s="146"/>
      <c r="U164" s="55"/>
      <c r="AT164" s="16" t="s">
        <v>154</v>
      </c>
      <c r="AU164" s="16" t="s">
        <v>81</v>
      </c>
    </row>
    <row r="165" spans="2:65" s="1" customFormat="1">
      <c r="B165" s="31"/>
      <c r="D165" s="147" t="s">
        <v>155</v>
      </c>
      <c r="F165" s="148" t="s">
        <v>263</v>
      </c>
      <c r="I165" s="145"/>
      <c r="L165" s="31"/>
      <c r="M165" s="146"/>
      <c r="U165" s="55"/>
      <c r="AT165" s="16" t="s">
        <v>155</v>
      </c>
      <c r="AU165" s="16" t="s">
        <v>81</v>
      </c>
    </row>
    <row r="166" spans="2:65" s="1" customFormat="1" ht="16.5" customHeight="1">
      <c r="B166" s="31"/>
      <c r="C166" s="129" t="s">
        <v>168</v>
      </c>
      <c r="D166" s="129" t="s">
        <v>149</v>
      </c>
      <c r="E166" s="130" t="s">
        <v>264</v>
      </c>
      <c r="F166" s="131" t="s">
        <v>265</v>
      </c>
      <c r="G166" s="132" t="s">
        <v>261</v>
      </c>
      <c r="H166" s="133">
        <v>200.07</v>
      </c>
      <c r="I166" s="134"/>
      <c r="J166" s="135">
        <f>ROUND(I166*H166,2)</f>
        <v>0</v>
      </c>
      <c r="K166" s="136"/>
      <c r="L166" s="31"/>
      <c r="M166" s="137" t="s">
        <v>1</v>
      </c>
      <c r="N166" s="138" t="s">
        <v>38</v>
      </c>
      <c r="P166" s="139">
        <f>O166*H166</f>
        <v>0</v>
      </c>
      <c r="Q166" s="139">
        <v>0</v>
      </c>
      <c r="R166" s="139">
        <f>Q166*H166</f>
        <v>0</v>
      </c>
      <c r="S166" s="139">
        <v>0</v>
      </c>
      <c r="T166" s="139">
        <f>S166*H166</f>
        <v>0</v>
      </c>
      <c r="U166" s="140" t="s">
        <v>1</v>
      </c>
      <c r="AR166" s="141" t="s">
        <v>153</v>
      </c>
      <c r="AT166" s="141" t="s">
        <v>149</v>
      </c>
      <c r="AU166" s="141" t="s">
        <v>81</v>
      </c>
      <c r="AY166" s="16" t="s">
        <v>148</v>
      </c>
      <c r="BE166" s="142">
        <f>IF(N166="základní",J166,0)</f>
        <v>0</v>
      </c>
      <c r="BF166" s="142">
        <f>IF(N166="snížená",J166,0)</f>
        <v>0</v>
      </c>
      <c r="BG166" s="142">
        <f>IF(N166="zákl. přenesená",J166,0)</f>
        <v>0</v>
      </c>
      <c r="BH166" s="142">
        <f>IF(N166="sníž. přenesená",J166,0)</f>
        <v>0</v>
      </c>
      <c r="BI166" s="142">
        <f>IF(N166="nulová",J166,0)</f>
        <v>0</v>
      </c>
      <c r="BJ166" s="16" t="s">
        <v>79</v>
      </c>
      <c r="BK166" s="142">
        <f>ROUND(I166*H166,2)</f>
        <v>0</v>
      </c>
      <c r="BL166" s="16" t="s">
        <v>153</v>
      </c>
      <c r="BM166" s="141" t="s">
        <v>182</v>
      </c>
    </row>
    <row r="167" spans="2:65" s="1" customFormat="1" ht="19.5">
      <c r="B167" s="31"/>
      <c r="D167" s="143" t="s">
        <v>154</v>
      </c>
      <c r="F167" s="144" t="s">
        <v>266</v>
      </c>
      <c r="I167" s="145"/>
      <c r="L167" s="31"/>
      <c r="M167" s="146"/>
      <c r="U167" s="55"/>
      <c r="AT167" s="16" t="s">
        <v>154</v>
      </c>
      <c r="AU167" s="16" t="s">
        <v>81</v>
      </c>
    </row>
    <row r="168" spans="2:65" s="1" customFormat="1">
      <c r="B168" s="31"/>
      <c r="D168" s="147" t="s">
        <v>155</v>
      </c>
      <c r="F168" s="148" t="s">
        <v>267</v>
      </c>
      <c r="I168" s="145"/>
      <c r="L168" s="31"/>
      <c r="M168" s="146"/>
      <c r="U168" s="55"/>
      <c r="AT168" s="16" t="s">
        <v>155</v>
      </c>
      <c r="AU168" s="16" t="s">
        <v>81</v>
      </c>
    </row>
    <row r="169" spans="2:65" s="11" customFormat="1">
      <c r="B169" s="149"/>
      <c r="D169" s="143" t="s">
        <v>157</v>
      </c>
      <c r="E169" s="150" t="s">
        <v>1</v>
      </c>
      <c r="F169" s="151" t="s">
        <v>268</v>
      </c>
      <c r="H169" s="150" t="s">
        <v>1</v>
      </c>
      <c r="I169" s="152"/>
      <c r="L169" s="149"/>
      <c r="M169" s="153"/>
      <c r="U169" s="154"/>
      <c r="AT169" s="150" t="s">
        <v>157</v>
      </c>
      <c r="AU169" s="150" t="s">
        <v>81</v>
      </c>
      <c r="AV169" s="11" t="s">
        <v>79</v>
      </c>
      <c r="AW169" s="11" t="s">
        <v>30</v>
      </c>
      <c r="AX169" s="11" t="s">
        <v>12</v>
      </c>
      <c r="AY169" s="150" t="s">
        <v>148</v>
      </c>
    </row>
    <row r="170" spans="2:65" s="12" customFormat="1">
      <c r="B170" s="155"/>
      <c r="D170" s="143" t="s">
        <v>157</v>
      </c>
      <c r="E170" s="156" t="s">
        <v>1</v>
      </c>
      <c r="F170" s="157" t="s">
        <v>269</v>
      </c>
      <c r="H170" s="158">
        <v>200.07</v>
      </c>
      <c r="I170" s="159"/>
      <c r="L170" s="155"/>
      <c r="M170" s="160"/>
      <c r="U170" s="161"/>
      <c r="AT170" s="156" t="s">
        <v>157</v>
      </c>
      <c r="AU170" s="156" t="s">
        <v>81</v>
      </c>
      <c r="AV170" s="12" t="s">
        <v>81</v>
      </c>
      <c r="AW170" s="12" t="s">
        <v>30</v>
      </c>
      <c r="AX170" s="12" t="s">
        <v>12</v>
      </c>
      <c r="AY170" s="156" t="s">
        <v>148</v>
      </c>
    </row>
    <row r="171" spans="2:65" s="13" customFormat="1">
      <c r="B171" s="162"/>
      <c r="D171" s="143" t="s">
        <v>157</v>
      </c>
      <c r="E171" s="163" t="s">
        <v>1</v>
      </c>
      <c r="F171" s="164" t="s">
        <v>160</v>
      </c>
      <c r="H171" s="165">
        <v>200.07</v>
      </c>
      <c r="I171" s="166"/>
      <c r="L171" s="162"/>
      <c r="M171" s="167"/>
      <c r="U171" s="168"/>
      <c r="AT171" s="163" t="s">
        <v>157</v>
      </c>
      <c r="AU171" s="163" t="s">
        <v>81</v>
      </c>
      <c r="AV171" s="13" t="s">
        <v>153</v>
      </c>
      <c r="AW171" s="13" t="s">
        <v>30</v>
      </c>
      <c r="AX171" s="13" t="s">
        <v>79</v>
      </c>
      <c r="AY171" s="163" t="s">
        <v>148</v>
      </c>
    </row>
    <row r="172" spans="2:65" s="1" customFormat="1" ht="16.5" customHeight="1">
      <c r="B172" s="31"/>
      <c r="C172" s="129" t="s">
        <v>191</v>
      </c>
      <c r="D172" s="129" t="s">
        <v>149</v>
      </c>
      <c r="E172" s="130" t="s">
        <v>270</v>
      </c>
      <c r="F172" s="131" t="s">
        <v>271</v>
      </c>
      <c r="G172" s="132" t="s">
        <v>261</v>
      </c>
      <c r="H172" s="133">
        <v>15.99</v>
      </c>
      <c r="I172" s="134"/>
      <c r="J172" s="135">
        <f>ROUND(I172*H172,2)</f>
        <v>0</v>
      </c>
      <c r="K172" s="136"/>
      <c r="L172" s="31"/>
      <c r="M172" s="137" t="s">
        <v>1</v>
      </c>
      <c r="N172" s="138" t="s">
        <v>38</v>
      </c>
      <c r="P172" s="139">
        <f>O172*H172</f>
        <v>0</v>
      </c>
      <c r="Q172" s="139">
        <v>0</v>
      </c>
      <c r="R172" s="139">
        <f>Q172*H172</f>
        <v>0</v>
      </c>
      <c r="S172" s="139">
        <v>0</v>
      </c>
      <c r="T172" s="139">
        <f>S172*H172</f>
        <v>0</v>
      </c>
      <c r="U172" s="140" t="s">
        <v>1</v>
      </c>
      <c r="AR172" s="141" t="s">
        <v>153</v>
      </c>
      <c r="AT172" s="141" t="s">
        <v>149</v>
      </c>
      <c r="AU172" s="141" t="s">
        <v>81</v>
      </c>
      <c r="AY172" s="16" t="s">
        <v>148</v>
      </c>
      <c r="BE172" s="142">
        <f>IF(N172="základní",J172,0)</f>
        <v>0</v>
      </c>
      <c r="BF172" s="142">
        <f>IF(N172="snížená",J172,0)</f>
        <v>0</v>
      </c>
      <c r="BG172" s="142">
        <f>IF(N172="zákl. přenesená",J172,0)</f>
        <v>0</v>
      </c>
      <c r="BH172" s="142">
        <f>IF(N172="sníž. přenesená",J172,0)</f>
        <v>0</v>
      </c>
      <c r="BI172" s="142">
        <f>IF(N172="nulová",J172,0)</f>
        <v>0</v>
      </c>
      <c r="BJ172" s="16" t="s">
        <v>79</v>
      </c>
      <c r="BK172" s="142">
        <f>ROUND(I172*H172,2)</f>
        <v>0</v>
      </c>
      <c r="BL172" s="16" t="s">
        <v>153</v>
      </c>
      <c r="BM172" s="141" t="s">
        <v>189</v>
      </c>
    </row>
    <row r="173" spans="2:65" s="1" customFormat="1" ht="19.5">
      <c r="B173" s="31"/>
      <c r="D173" s="143" t="s">
        <v>154</v>
      </c>
      <c r="F173" s="144" t="s">
        <v>272</v>
      </c>
      <c r="I173" s="145"/>
      <c r="L173" s="31"/>
      <c r="M173" s="146"/>
      <c r="U173" s="55"/>
      <c r="AT173" s="16" t="s">
        <v>154</v>
      </c>
      <c r="AU173" s="16" t="s">
        <v>81</v>
      </c>
    </row>
    <row r="174" spans="2:65" s="1" customFormat="1">
      <c r="B174" s="31"/>
      <c r="D174" s="147" t="s">
        <v>155</v>
      </c>
      <c r="F174" s="148" t="s">
        <v>273</v>
      </c>
      <c r="I174" s="145"/>
      <c r="L174" s="31"/>
      <c r="M174" s="146"/>
      <c r="U174" s="55"/>
      <c r="AT174" s="16" t="s">
        <v>155</v>
      </c>
      <c r="AU174" s="16" t="s">
        <v>81</v>
      </c>
    </row>
    <row r="175" spans="2:65" s="11" customFormat="1" ht="22.5">
      <c r="B175" s="149"/>
      <c r="D175" s="143" t="s">
        <v>157</v>
      </c>
      <c r="E175" s="150" t="s">
        <v>1</v>
      </c>
      <c r="F175" s="151" t="s">
        <v>274</v>
      </c>
      <c r="H175" s="150" t="s">
        <v>1</v>
      </c>
      <c r="I175" s="152"/>
      <c r="L175" s="149"/>
      <c r="M175" s="153"/>
      <c r="U175" s="154"/>
      <c r="AT175" s="150" t="s">
        <v>157</v>
      </c>
      <c r="AU175" s="150" t="s">
        <v>81</v>
      </c>
      <c r="AV175" s="11" t="s">
        <v>79</v>
      </c>
      <c r="AW175" s="11" t="s">
        <v>30</v>
      </c>
      <c r="AX175" s="11" t="s">
        <v>12</v>
      </c>
      <c r="AY175" s="150" t="s">
        <v>148</v>
      </c>
    </row>
    <row r="176" spans="2:65" s="11" customFormat="1">
      <c r="B176" s="149"/>
      <c r="D176" s="143" t="s">
        <v>157</v>
      </c>
      <c r="E176" s="150" t="s">
        <v>1</v>
      </c>
      <c r="F176" s="151" t="s">
        <v>275</v>
      </c>
      <c r="H176" s="150" t="s">
        <v>1</v>
      </c>
      <c r="I176" s="152"/>
      <c r="L176" s="149"/>
      <c r="M176" s="153"/>
      <c r="U176" s="154"/>
      <c r="AT176" s="150" t="s">
        <v>157</v>
      </c>
      <c r="AU176" s="150" t="s">
        <v>81</v>
      </c>
      <c r="AV176" s="11" t="s">
        <v>79</v>
      </c>
      <c r="AW176" s="11" t="s">
        <v>30</v>
      </c>
      <c r="AX176" s="11" t="s">
        <v>12</v>
      </c>
      <c r="AY176" s="150" t="s">
        <v>148</v>
      </c>
    </row>
    <row r="177" spans="2:65" s="12" customFormat="1">
      <c r="B177" s="155"/>
      <c r="D177" s="143" t="s">
        <v>157</v>
      </c>
      <c r="E177" s="156" t="s">
        <v>1</v>
      </c>
      <c r="F177" s="157" t="s">
        <v>276</v>
      </c>
      <c r="H177" s="158">
        <v>8.19</v>
      </c>
      <c r="I177" s="159"/>
      <c r="L177" s="155"/>
      <c r="M177" s="160"/>
      <c r="U177" s="161"/>
      <c r="AT177" s="156" t="s">
        <v>157</v>
      </c>
      <c r="AU177" s="156" t="s">
        <v>81</v>
      </c>
      <c r="AV177" s="12" t="s">
        <v>81</v>
      </c>
      <c r="AW177" s="12" t="s">
        <v>30</v>
      </c>
      <c r="AX177" s="12" t="s">
        <v>12</v>
      </c>
      <c r="AY177" s="156" t="s">
        <v>148</v>
      </c>
    </row>
    <row r="178" spans="2:65" s="11" customFormat="1">
      <c r="B178" s="149"/>
      <c r="D178" s="143" t="s">
        <v>157</v>
      </c>
      <c r="E178" s="150" t="s">
        <v>1</v>
      </c>
      <c r="F178" s="151" t="s">
        <v>277</v>
      </c>
      <c r="H178" s="150" t="s">
        <v>1</v>
      </c>
      <c r="I178" s="152"/>
      <c r="L178" s="149"/>
      <c r="M178" s="153"/>
      <c r="U178" s="154"/>
      <c r="AT178" s="150" t="s">
        <v>157</v>
      </c>
      <c r="AU178" s="150" t="s">
        <v>81</v>
      </c>
      <c r="AV178" s="11" t="s">
        <v>79</v>
      </c>
      <c r="AW178" s="11" t="s">
        <v>30</v>
      </c>
      <c r="AX178" s="11" t="s">
        <v>12</v>
      </c>
      <c r="AY178" s="150" t="s">
        <v>148</v>
      </c>
    </row>
    <row r="179" spans="2:65" s="12" customFormat="1">
      <c r="B179" s="155"/>
      <c r="D179" s="143" t="s">
        <v>157</v>
      </c>
      <c r="E179" s="156" t="s">
        <v>1</v>
      </c>
      <c r="F179" s="157" t="s">
        <v>278</v>
      </c>
      <c r="H179" s="158">
        <v>7.8000000000000007</v>
      </c>
      <c r="I179" s="159"/>
      <c r="L179" s="155"/>
      <c r="M179" s="160"/>
      <c r="U179" s="161"/>
      <c r="AT179" s="156" t="s">
        <v>157</v>
      </c>
      <c r="AU179" s="156" t="s">
        <v>81</v>
      </c>
      <c r="AV179" s="12" t="s">
        <v>81</v>
      </c>
      <c r="AW179" s="12" t="s">
        <v>30</v>
      </c>
      <c r="AX179" s="12" t="s">
        <v>12</v>
      </c>
      <c r="AY179" s="156" t="s">
        <v>148</v>
      </c>
    </row>
    <row r="180" spans="2:65" s="13" customFormat="1">
      <c r="B180" s="162"/>
      <c r="D180" s="143" t="s">
        <v>157</v>
      </c>
      <c r="E180" s="163" t="s">
        <v>1</v>
      </c>
      <c r="F180" s="164" t="s">
        <v>160</v>
      </c>
      <c r="H180" s="165">
        <v>15.99</v>
      </c>
      <c r="I180" s="166"/>
      <c r="L180" s="162"/>
      <c r="M180" s="167"/>
      <c r="U180" s="168"/>
      <c r="AT180" s="163" t="s">
        <v>157</v>
      </c>
      <c r="AU180" s="163" t="s">
        <v>81</v>
      </c>
      <c r="AV180" s="13" t="s">
        <v>153</v>
      </c>
      <c r="AW180" s="13" t="s">
        <v>30</v>
      </c>
      <c r="AX180" s="13" t="s">
        <v>79</v>
      </c>
      <c r="AY180" s="163" t="s">
        <v>148</v>
      </c>
    </row>
    <row r="181" spans="2:65" s="1" customFormat="1" ht="24.2" customHeight="1">
      <c r="B181" s="31"/>
      <c r="C181" s="129" t="s">
        <v>172</v>
      </c>
      <c r="D181" s="129" t="s">
        <v>149</v>
      </c>
      <c r="E181" s="130" t="s">
        <v>279</v>
      </c>
      <c r="F181" s="131" t="s">
        <v>280</v>
      </c>
      <c r="G181" s="132" t="s">
        <v>261</v>
      </c>
      <c r="H181" s="133">
        <v>200.07</v>
      </c>
      <c r="I181" s="134"/>
      <c r="J181" s="135">
        <f>ROUND(I181*H181,2)</f>
        <v>0</v>
      </c>
      <c r="K181" s="136"/>
      <c r="L181" s="31"/>
      <c r="M181" s="137" t="s">
        <v>1</v>
      </c>
      <c r="N181" s="138" t="s">
        <v>38</v>
      </c>
      <c r="P181" s="139">
        <f>O181*H181</f>
        <v>0</v>
      </c>
      <c r="Q181" s="139">
        <v>0</v>
      </c>
      <c r="R181" s="139">
        <f>Q181*H181</f>
        <v>0</v>
      </c>
      <c r="S181" s="139">
        <v>0</v>
      </c>
      <c r="T181" s="139">
        <f>S181*H181</f>
        <v>0</v>
      </c>
      <c r="U181" s="140" t="s">
        <v>1</v>
      </c>
      <c r="AR181" s="141" t="s">
        <v>153</v>
      </c>
      <c r="AT181" s="141" t="s">
        <v>149</v>
      </c>
      <c r="AU181" s="141" t="s">
        <v>81</v>
      </c>
      <c r="AY181" s="16" t="s">
        <v>148</v>
      </c>
      <c r="BE181" s="142">
        <f>IF(N181="základní",J181,0)</f>
        <v>0</v>
      </c>
      <c r="BF181" s="142">
        <f>IF(N181="snížená",J181,0)</f>
        <v>0</v>
      </c>
      <c r="BG181" s="142">
        <f>IF(N181="zákl. přenesená",J181,0)</f>
        <v>0</v>
      </c>
      <c r="BH181" s="142">
        <f>IF(N181="sníž. přenesená",J181,0)</f>
        <v>0</v>
      </c>
      <c r="BI181" s="142">
        <f>IF(N181="nulová",J181,0)</f>
        <v>0</v>
      </c>
      <c r="BJ181" s="16" t="s">
        <v>79</v>
      </c>
      <c r="BK181" s="142">
        <f>ROUND(I181*H181,2)</f>
        <v>0</v>
      </c>
      <c r="BL181" s="16" t="s">
        <v>153</v>
      </c>
      <c r="BM181" s="141" t="s">
        <v>194</v>
      </c>
    </row>
    <row r="182" spans="2:65" s="1" customFormat="1" ht="29.25">
      <c r="B182" s="31"/>
      <c r="D182" s="143" t="s">
        <v>154</v>
      </c>
      <c r="F182" s="144" t="s">
        <v>281</v>
      </c>
      <c r="I182" s="145"/>
      <c r="L182" s="31"/>
      <c r="M182" s="146"/>
      <c r="U182" s="55"/>
      <c r="AT182" s="16" t="s">
        <v>154</v>
      </c>
      <c r="AU182" s="16" t="s">
        <v>81</v>
      </c>
    </row>
    <row r="183" spans="2:65" s="1" customFormat="1">
      <c r="B183" s="31"/>
      <c r="D183" s="147" t="s">
        <v>155</v>
      </c>
      <c r="F183" s="148" t="s">
        <v>282</v>
      </c>
      <c r="I183" s="145"/>
      <c r="L183" s="31"/>
      <c r="M183" s="146"/>
      <c r="U183" s="55"/>
      <c r="AT183" s="16" t="s">
        <v>155</v>
      </c>
      <c r="AU183" s="16" t="s">
        <v>81</v>
      </c>
    </row>
    <row r="184" spans="2:65" s="11" customFormat="1">
      <c r="B184" s="149"/>
      <c r="D184" s="143" t="s">
        <v>157</v>
      </c>
      <c r="E184" s="150" t="s">
        <v>1</v>
      </c>
      <c r="F184" s="151" t="s">
        <v>283</v>
      </c>
      <c r="H184" s="150" t="s">
        <v>1</v>
      </c>
      <c r="I184" s="152"/>
      <c r="L184" s="149"/>
      <c r="M184" s="153"/>
      <c r="U184" s="154"/>
      <c r="AT184" s="150" t="s">
        <v>157</v>
      </c>
      <c r="AU184" s="150" t="s">
        <v>81</v>
      </c>
      <c r="AV184" s="11" t="s">
        <v>79</v>
      </c>
      <c r="AW184" s="11" t="s">
        <v>30</v>
      </c>
      <c r="AX184" s="11" t="s">
        <v>12</v>
      </c>
      <c r="AY184" s="150" t="s">
        <v>148</v>
      </c>
    </row>
    <row r="185" spans="2:65" s="12" customFormat="1">
      <c r="B185" s="155"/>
      <c r="D185" s="143" t="s">
        <v>157</v>
      </c>
      <c r="E185" s="156" t="s">
        <v>1</v>
      </c>
      <c r="F185" s="157" t="s">
        <v>269</v>
      </c>
      <c r="H185" s="158">
        <v>200.07</v>
      </c>
      <c r="I185" s="159"/>
      <c r="L185" s="155"/>
      <c r="M185" s="160"/>
      <c r="U185" s="161"/>
      <c r="AT185" s="156" t="s">
        <v>157</v>
      </c>
      <c r="AU185" s="156" t="s">
        <v>81</v>
      </c>
      <c r="AV185" s="12" t="s">
        <v>81</v>
      </c>
      <c r="AW185" s="12" t="s">
        <v>30</v>
      </c>
      <c r="AX185" s="12" t="s">
        <v>12</v>
      </c>
      <c r="AY185" s="156" t="s">
        <v>148</v>
      </c>
    </row>
    <row r="186" spans="2:65" s="13" customFormat="1">
      <c r="B186" s="162"/>
      <c r="D186" s="143" t="s">
        <v>157</v>
      </c>
      <c r="E186" s="163" t="s">
        <v>1</v>
      </c>
      <c r="F186" s="164" t="s">
        <v>160</v>
      </c>
      <c r="H186" s="165">
        <v>200.07</v>
      </c>
      <c r="I186" s="166"/>
      <c r="L186" s="162"/>
      <c r="M186" s="167"/>
      <c r="U186" s="168"/>
      <c r="AT186" s="163" t="s">
        <v>157</v>
      </c>
      <c r="AU186" s="163" t="s">
        <v>81</v>
      </c>
      <c r="AV186" s="13" t="s">
        <v>153</v>
      </c>
      <c r="AW186" s="13" t="s">
        <v>30</v>
      </c>
      <c r="AX186" s="13" t="s">
        <v>79</v>
      </c>
      <c r="AY186" s="163" t="s">
        <v>148</v>
      </c>
    </row>
    <row r="187" spans="2:65" s="10" customFormat="1" ht="22.9" customHeight="1">
      <c r="B187" s="119"/>
      <c r="D187" s="120" t="s">
        <v>72</v>
      </c>
      <c r="E187" s="177" t="s">
        <v>284</v>
      </c>
      <c r="F187" s="177" t="s">
        <v>285</v>
      </c>
      <c r="I187" s="122"/>
      <c r="J187" s="178">
        <f>BK187</f>
        <v>0</v>
      </c>
      <c r="L187" s="119"/>
      <c r="M187" s="124"/>
      <c r="P187" s="125">
        <f>SUM(P188:P190)</f>
        <v>0</v>
      </c>
      <c r="R187" s="125">
        <f>SUM(R188:R190)</f>
        <v>0</v>
      </c>
      <c r="T187" s="125">
        <f>SUM(T188:T190)</f>
        <v>0</v>
      </c>
      <c r="U187" s="126"/>
      <c r="AR187" s="120" t="s">
        <v>79</v>
      </c>
      <c r="AT187" s="127" t="s">
        <v>72</v>
      </c>
      <c r="AU187" s="127" t="s">
        <v>79</v>
      </c>
      <c r="AY187" s="120" t="s">
        <v>148</v>
      </c>
      <c r="BK187" s="128">
        <f>SUM(BK188:BK190)</f>
        <v>0</v>
      </c>
    </row>
    <row r="188" spans="2:65" s="1" customFormat="1" ht="24.2" customHeight="1">
      <c r="B188" s="31"/>
      <c r="C188" s="129" t="s">
        <v>200</v>
      </c>
      <c r="D188" s="129" t="s">
        <v>149</v>
      </c>
      <c r="E188" s="130" t="s">
        <v>286</v>
      </c>
      <c r="F188" s="131" t="s">
        <v>287</v>
      </c>
      <c r="G188" s="132" t="s">
        <v>261</v>
      </c>
      <c r="H188" s="133">
        <v>69.91</v>
      </c>
      <c r="I188" s="134"/>
      <c r="J188" s="135">
        <f>ROUND(I188*H188,2)</f>
        <v>0</v>
      </c>
      <c r="K188" s="136"/>
      <c r="L188" s="31"/>
      <c r="M188" s="137" t="s">
        <v>1</v>
      </c>
      <c r="N188" s="138" t="s">
        <v>38</v>
      </c>
      <c r="P188" s="139">
        <f>O188*H188</f>
        <v>0</v>
      </c>
      <c r="Q188" s="139">
        <v>0</v>
      </c>
      <c r="R188" s="139">
        <f>Q188*H188</f>
        <v>0</v>
      </c>
      <c r="S188" s="139">
        <v>0</v>
      </c>
      <c r="T188" s="139">
        <f>S188*H188</f>
        <v>0</v>
      </c>
      <c r="U188" s="140" t="s">
        <v>1</v>
      </c>
      <c r="AR188" s="141" t="s">
        <v>153</v>
      </c>
      <c r="AT188" s="141" t="s">
        <v>149</v>
      </c>
      <c r="AU188" s="141" t="s">
        <v>81</v>
      </c>
      <c r="AY188" s="16" t="s">
        <v>148</v>
      </c>
      <c r="BE188" s="142">
        <f>IF(N188="základní",J188,0)</f>
        <v>0</v>
      </c>
      <c r="BF188" s="142">
        <f>IF(N188="snížená",J188,0)</f>
        <v>0</v>
      </c>
      <c r="BG188" s="142">
        <f>IF(N188="zákl. přenesená",J188,0)</f>
        <v>0</v>
      </c>
      <c r="BH188" s="142">
        <f>IF(N188="sníž. přenesená",J188,0)</f>
        <v>0</v>
      </c>
      <c r="BI188" s="142">
        <f>IF(N188="nulová",J188,0)</f>
        <v>0</v>
      </c>
      <c r="BJ188" s="16" t="s">
        <v>79</v>
      </c>
      <c r="BK188" s="142">
        <f>ROUND(I188*H188,2)</f>
        <v>0</v>
      </c>
      <c r="BL188" s="16" t="s">
        <v>153</v>
      </c>
      <c r="BM188" s="141" t="s">
        <v>198</v>
      </c>
    </row>
    <row r="189" spans="2:65" s="1" customFormat="1">
      <c r="B189" s="31"/>
      <c r="D189" s="143" t="s">
        <v>154</v>
      </c>
      <c r="F189" s="144" t="s">
        <v>288</v>
      </c>
      <c r="I189" s="145"/>
      <c r="L189" s="31"/>
      <c r="M189" s="146"/>
      <c r="U189" s="55"/>
      <c r="AT189" s="16" t="s">
        <v>154</v>
      </c>
      <c r="AU189" s="16" t="s">
        <v>81</v>
      </c>
    </row>
    <row r="190" spans="2:65" s="1" customFormat="1">
      <c r="B190" s="31"/>
      <c r="D190" s="147" t="s">
        <v>155</v>
      </c>
      <c r="F190" s="148" t="s">
        <v>289</v>
      </c>
      <c r="I190" s="145"/>
      <c r="L190" s="31"/>
      <c r="M190" s="146"/>
      <c r="U190" s="55"/>
      <c r="AT190" s="16" t="s">
        <v>155</v>
      </c>
      <c r="AU190" s="16" t="s">
        <v>81</v>
      </c>
    </row>
    <row r="191" spans="2:65" s="10" customFormat="1" ht="22.9" customHeight="1">
      <c r="B191" s="119"/>
      <c r="D191" s="120" t="s">
        <v>72</v>
      </c>
      <c r="E191" s="177" t="s">
        <v>290</v>
      </c>
      <c r="F191" s="177" t="s">
        <v>291</v>
      </c>
      <c r="I191" s="122"/>
      <c r="J191" s="178">
        <f>BK191</f>
        <v>0</v>
      </c>
      <c r="L191" s="119"/>
      <c r="M191" s="124"/>
      <c r="P191" s="125">
        <f>SUM(P192:P194)</f>
        <v>0</v>
      </c>
      <c r="R191" s="125">
        <f>SUM(R192:R194)</f>
        <v>0</v>
      </c>
      <c r="T191" s="125">
        <f>SUM(T192:T194)</f>
        <v>0</v>
      </c>
      <c r="U191" s="126"/>
      <c r="AR191" s="120" t="s">
        <v>79</v>
      </c>
      <c r="AT191" s="127" t="s">
        <v>72</v>
      </c>
      <c r="AU191" s="127" t="s">
        <v>79</v>
      </c>
      <c r="AY191" s="120" t="s">
        <v>148</v>
      </c>
      <c r="BK191" s="128">
        <f>SUM(BK192:BK194)</f>
        <v>0</v>
      </c>
    </row>
    <row r="192" spans="2:65" s="1" customFormat="1" ht="33" customHeight="1">
      <c r="B192" s="31"/>
      <c r="C192" s="129" t="s">
        <v>178</v>
      </c>
      <c r="D192" s="129" t="s">
        <v>149</v>
      </c>
      <c r="E192" s="130" t="s">
        <v>292</v>
      </c>
      <c r="F192" s="131" t="s">
        <v>293</v>
      </c>
      <c r="G192" s="132" t="s">
        <v>261</v>
      </c>
      <c r="H192" s="133">
        <v>100</v>
      </c>
      <c r="I192" s="134"/>
      <c r="J192" s="135">
        <f>ROUND(I192*H192,2)</f>
        <v>0</v>
      </c>
      <c r="K192" s="136"/>
      <c r="L192" s="31"/>
      <c r="M192" s="137" t="s">
        <v>1</v>
      </c>
      <c r="N192" s="138" t="s">
        <v>38</v>
      </c>
      <c r="P192" s="139">
        <f>O192*H192</f>
        <v>0</v>
      </c>
      <c r="Q192" s="139">
        <v>0</v>
      </c>
      <c r="R192" s="139">
        <f>Q192*H192</f>
        <v>0</v>
      </c>
      <c r="S192" s="139">
        <v>0</v>
      </c>
      <c r="T192" s="139">
        <f>S192*H192</f>
        <v>0</v>
      </c>
      <c r="U192" s="140" t="s">
        <v>1</v>
      </c>
      <c r="AR192" s="141" t="s">
        <v>153</v>
      </c>
      <c r="AT192" s="141" t="s">
        <v>149</v>
      </c>
      <c r="AU192" s="141" t="s">
        <v>81</v>
      </c>
      <c r="AY192" s="16" t="s">
        <v>148</v>
      </c>
      <c r="BE192" s="142">
        <f>IF(N192="základní",J192,0)</f>
        <v>0</v>
      </c>
      <c r="BF192" s="142">
        <f>IF(N192="snížená",J192,0)</f>
        <v>0</v>
      </c>
      <c r="BG192" s="142">
        <f>IF(N192="zákl. přenesená",J192,0)</f>
        <v>0</v>
      </c>
      <c r="BH192" s="142">
        <f>IF(N192="sníž. přenesená",J192,0)</f>
        <v>0</v>
      </c>
      <c r="BI192" s="142">
        <f>IF(N192="nulová",J192,0)</f>
        <v>0</v>
      </c>
      <c r="BJ192" s="16" t="s">
        <v>79</v>
      </c>
      <c r="BK192" s="142">
        <f>ROUND(I192*H192,2)</f>
        <v>0</v>
      </c>
      <c r="BL192" s="16" t="s">
        <v>153</v>
      </c>
      <c r="BM192" s="141" t="s">
        <v>203</v>
      </c>
    </row>
    <row r="193" spans="2:65" s="1" customFormat="1" ht="19.5">
      <c r="B193" s="31"/>
      <c r="D193" s="143" t="s">
        <v>154</v>
      </c>
      <c r="F193" s="144" t="s">
        <v>294</v>
      </c>
      <c r="I193" s="145"/>
      <c r="L193" s="31"/>
      <c r="M193" s="146"/>
      <c r="U193" s="55"/>
      <c r="AT193" s="16" t="s">
        <v>154</v>
      </c>
      <c r="AU193" s="16" t="s">
        <v>81</v>
      </c>
    </row>
    <row r="194" spans="2:65" s="1" customFormat="1">
      <c r="B194" s="31"/>
      <c r="D194" s="147" t="s">
        <v>155</v>
      </c>
      <c r="F194" s="148" t="s">
        <v>295</v>
      </c>
      <c r="I194" s="145"/>
      <c r="L194" s="31"/>
      <c r="M194" s="146"/>
      <c r="U194" s="55"/>
      <c r="AT194" s="16" t="s">
        <v>155</v>
      </c>
      <c r="AU194" s="16" t="s">
        <v>81</v>
      </c>
    </row>
    <row r="195" spans="2:65" s="10" customFormat="1" ht="22.9" customHeight="1">
      <c r="B195" s="119"/>
      <c r="D195" s="120" t="s">
        <v>72</v>
      </c>
      <c r="E195" s="177" t="s">
        <v>296</v>
      </c>
      <c r="F195" s="177" t="s">
        <v>297</v>
      </c>
      <c r="I195" s="122"/>
      <c r="J195" s="178">
        <f>BK195</f>
        <v>0</v>
      </c>
      <c r="L195" s="119"/>
      <c r="M195" s="124"/>
      <c r="P195" s="125">
        <f>SUM(P196:P225)</f>
        <v>0</v>
      </c>
      <c r="R195" s="125">
        <f>SUM(R196:R225)</f>
        <v>0</v>
      </c>
      <c r="T195" s="125">
        <f>SUM(T196:T225)</f>
        <v>0</v>
      </c>
      <c r="U195" s="126"/>
      <c r="AR195" s="120" t="s">
        <v>79</v>
      </c>
      <c r="AT195" s="127" t="s">
        <v>72</v>
      </c>
      <c r="AU195" s="127" t="s">
        <v>79</v>
      </c>
      <c r="AY195" s="120" t="s">
        <v>148</v>
      </c>
      <c r="BK195" s="128">
        <f>SUM(BK196:BK225)</f>
        <v>0</v>
      </c>
    </row>
    <row r="196" spans="2:65" s="1" customFormat="1" ht="24.2" customHeight="1">
      <c r="B196" s="31"/>
      <c r="C196" s="129" t="s">
        <v>211</v>
      </c>
      <c r="D196" s="129" t="s">
        <v>149</v>
      </c>
      <c r="E196" s="130" t="s">
        <v>298</v>
      </c>
      <c r="F196" s="131" t="s">
        <v>299</v>
      </c>
      <c r="G196" s="132" t="s">
        <v>261</v>
      </c>
      <c r="H196" s="133">
        <v>270.07</v>
      </c>
      <c r="I196" s="134"/>
      <c r="J196" s="135">
        <f>ROUND(I196*H196,2)</f>
        <v>0</v>
      </c>
      <c r="K196" s="136"/>
      <c r="L196" s="31"/>
      <c r="M196" s="137" t="s">
        <v>1</v>
      </c>
      <c r="N196" s="138" t="s">
        <v>38</v>
      </c>
      <c r="P196" s="139">
        <f>O196*H196</f>
        <v>0</v>
      </c>
      <c r="Q196" s="139">
        <v>0</v>
      </c>
      <c r="R196" s="139">
        <f>Q196*H196</f>
        <v>0</v>
      </c>
      <c r="S196" s="139">
        <v>0</v>
      </c>
      <c r="T196" s="139">
        <f>S196*H196</f>
        <v>0</v>
      </c>
      <c r="U196" s="140" t="s">
        <v>1</v>
      </c>
      <c r="AR196" s="141" t="s">
        <v>153</v>
      </c>
      <c r="AT196" s="141" t="s">
        <v>149</v>
      </c>
      <c r="AU196" s="141" t="s">
        <v>81</v>
      </c>
      <c r="AY196" s="16" t="s">
        <v>148</v>
      </c>
      <c r="BE196" s="142">
        <f>IF(N196="základní",J196,0)</f>
        <v>0</v>
      </c>
      <c r="BF196" s="142">
        <f>IF(N196="snížená",J196,0)</f>
        <v>0</v>
      </c>
      <c r="BG196" s="142">
        <f>IF(N196="zákl. přenesená",J196,0)</f>
        <v>0</v>
      </c>
      <c r="BH196" s="142">
        <f>IF(N196="sníž. přenesená",J196,0)</f>
        <v>0</v>
      </c>
      <c r="BI196" s="142">
        <f>IF(N196="nulová",J196,0)</f>
        <v>0</v>
      </c>
      <c r="BJ196" s="16" t="s">
        <v>79</v>
      </c>
      <c r="BK196" s="142">
        <f>ROUND(I196*H196,2)</f>
        <v>0</v>
      </c>
      <c r="BL196" s="16" t="s">
        <v>153</v>
      </c>
      <c r="BM196" s="141" t="s">
        <v>208</v>
      </c>
    </row>
    <row r="197" spans="2:65" s="1" customFormat="1" ht="19.5">
      <c r="B197" s="31"/>
      <c r="D197" s="143" t="s">
        <v>154</v>
      </c>
      <c r="F197" s="144" t="s">
        <v>300</v>
      </c>
      <c r="I197" s="145"/>
      <c r="L197" s="31"/>
      <c r="M197" s="146"/>
      <c r="U197" s="55"/>
      <c r="AT197" s="16" t="s">
        <v>154</v>
      </c>
      <c r="AU197" s="16" t="s">
        <v>81</v>
      </c>
    </row>
    <row r="198" spans="2:65" s="1" customFormat="1">
      <c r="B198" s="31"/>
      <c r="D198" s="147" t="s">
        <v>155</v>
      </c>
      <c r="F198" s="148" t="s">
        <v>301</v>
      </c>
      <c r="I198" s="145"/>
      <c r="L198" s="31"/>
      <c r="M198" s="146"/>
      <c r="U198" s="55"/>
      <c r="AT198" s="16" t="s">
        <v>155</v>
      </c>
      <c r="AU198" s="16" t="s">
        <v>81</v>
      </c>
    </row>
    <row r="199" spans="2:65" s="11" customFormat="1">
      <c r="B199" s="149"/>
      <c r="D199" s="143" t="s">
        <v>157</v>
      </c>
      <c r="E199" s="150" t="s">
        <v>1</v>
      </c>
      <c r="F199" s="151" t="s">
        <v>302</v>
      </c>
      <c r="H199" s="150" t="s">
        <v>1</v>
      </c>
      <c r="I199" s="152"/>
      <c r="L199" s="149"/>
      <c r="M199" s="153"/>
      <c r="U199" s="154"/>
      <c r="AT199" s="150" t="s">
        <v>157</v>
      </c>
      <c r="AU199" s="150" t="s">
        <v>81</v>
      </c>
      <c r="AV199" s="11" t="s">
        <v>79</v>
      </c>
      <c r="AW199" s="11" t="s">
        <v>30</v>
      </c>
      <c r="AX199" s="11" t="s">
        <v>12</v>
      </c>
      <c r="AY199" s="150" t="s">
        <v>148</v>
      </c>
    </row>
    <row r="200" spans="2:65" s="12" customFormat="1">
      <c r="B200" s="155"/>
      <c r="D200" s="143" t="s">
        <v>157</v>
      </c>
      <c r="E200" s="156" t="s">
        <v>1</v>
      </c>
      <c r="F200" s="157" t="s">
        <v>303</v>
      </c>
      <c r="H200" s="158">
        <v>170.07</v>
      </c>
      <c r="I200" s="159"/>
      <c r="L200" s="155"/>
      <c r="M200" s="160"/>
      <c r="U200" s="161"/>
      <c r="AT200" s="156" t="s">
        <v>157</v>
      </c>
      <c r="AU200" s="156" t="s">
        <v>81</v>
      </c>
      <c r="AV200" s="12" t="s">
        <v>81</v>
      </c>
      <c r="AW200" s="12" t="s">
        <v>30</v>
      </c>
      <c r="AX200" s="12" t="s">
        <v>12</v>
      </c>
      <c r="AY200" s="156" t="s">
        <v>148</v>
      </c>
    </row>
    <row r="201" spans="2:65" s="12" customFormat="1">
      <c r="B201" s="155"/>
      <c r="D201" s="143" t="s">
        <v>157</v>
      </c>
      <c r="E201" s="156" t="s">
        <v>1</v>
      </c>
      <c r="F201" s="157" t="s">
        <v>304</v>
      </c>
      <c r="H201" s="158">
        <v>100</v>
      </c>
      <c r="I201" s="159"/>
      <c r="L201" s="155"/>
      <c r="M201" s="160"/>
      <c r="U201" s="161"/>
      <c r="AT201" s="156" t="s">
        <v>157</v>
      </c>
      <c r="AU201" s="156" t="s">
        <v>81</v>
      </c>
      <c r="AV201" s="12" t="s">
        <v>81</v>
      </c>
      <c r="AW201" s="12" t="s">
        <v>30</v>
      </c>
      <c r="AX201" s="12" t="s">
        <v>12</v>
      </c>
      <c r="AY201" s="156" t="s">
        <v>148</v>
      </c>
    </row>
    <row r="202" spans="2:65" s="13" customFormat="1">
      <c r="B202" s="162"/>
      <c r="D202" s="143" t="s">
        <v>157</v>
      </c>
      <c r="E202" s="163" t="s">
        <v>1</v>
      </c>
      <c r="F202" s="164" t="s">
        <v>160</v>
      </c>
      <c r="H202" s="165">
        <v>270.07</v>
      </c>
      <c r="I202" s="166"/>
      <c r="L202" s="162"/>
      <c r="M202" s="167"/>
      <c r="U202" s="168"/>
      <c r="AT202" s="163" t="s">
        <v>157</v>
      </c>
      <c r="AU202" s="163" t="s">
        <v>81</v>
      </c>
      <c r="AV202" s="13" t="s">
        <v>153</v>
      </c>
      <c r="AW202" s="13" t="s">
        <v>30</v>
      </c>
      <c r="AX202" s="13" t="s">
        <v>79</v>
      </c>
      <c r="AY202" s="163" t="s">
        <v>148</v>
      </c>
    </row>
    <row r="203" spans="2:65" s="1" customFormat="1" ht="16.5" customHeight="1">
      <c r="B203" s="31"/>
      <c r="C203" s="129" t="s">
        <v>182</v>
      </c>
      <c r="D203" s="129" t="s">
        <v>149</v>
      </c>
      <c r="E203" s="130" t="s">
        <v>305</v>
      </c>
      <c r="F203" s="131" t="s">
        <v>306</v>
      </c>
      <c r="G203" s="132" t="s">
        <v>261</v>
      </c>
      <c r="H203" s="133">
        <v>420</v>
      </c>
      <c r="I203" s="134"/>
      <c r="J203" s="135">
        <f>ROUND(I203*H203,2)</f>
        <v>0</v>
      </c>
      <c r="K203" s="136"/>
      <c r="L203" s="31"/>
      <c r="M203" s="137" t="s">
        <v>1</v>
      </c>
      <c r="N203" s="138" t="s">
        <v>38</v>
      </c>
      <c r="P203" s="139">
        <f>O203*H203</f>
        <v>0</v>
      </c>
      <c r="Q203" s="139">
        <v>0</v>
      </c>
      <c r="R203" s="139">
        <f>Q203*H203</f>
        <v>0</v>
      </c>
      <c r="S203" s="139">
        <v>0</v>
      </c>
      <c r="T203" s="139">
        <f>S203*H203</f>
        <v>0</v>
      </c>
      <c r="U203" s="140" t="s">
        <v>1</v>
      </c>
      <c r="AR203" s="141" t="s">
        <v>153</v>
      </c>
      <c r="AT203" s="141" t="s">
        <v>149</v>
      </c>
      <c r="AU203" s="141" t="s">
        <v>81</v>
      </c>
      <c r="AY203" s="16" t="s">
        <v>148</v>
      </c>
      <c r="BE203" s="142">
        <f>IF(N203="základní",J203,0)</f>
        <v>0</v>
      </c>
      <c r="BF203" s="142">
        <f>IF(N203="snížená",J203,0)</f>
        <v>0</v>
      </c>
      <c r="BG203" s="142">
        <f>IF(N203="zákl. přenesená",J203,0)</f>
        <v>0</v>
      </c>
      <c r="BH203" s="142">
        <f>IF(N203="sníž. přenesená",J203,0)</f>
        <v>0</v>
      </c>
      <c r="BI203" s="142">
        <f>IF(N203="nulová",J203,0)</f>
        <v>0</v>
      </c>
      <c r="BJ203" s="16" t="s">
        <v>79</v>
      </c>
      <c r="BK203" s="142">
        <f>ROUND(I203*H203,2)</f>
        <v>0</v>
      </c>
      <c r="BL203" s="16" t="s">
        <v>153</v>
      </c>
      <c r="BM203" s="141" t="s">
        <v>214</v>
      </c>
    </row>
    <row r="204" spans="2:65" s="1" customFormat="1" ht="19.5">
      <c r="B204" s="31"/>
      <c r="D204" s="143" t="s">
        <v>154</v>
      </c>
      <c r="F204" s="144" t="s">
        <v>307</v>
      </c>
      <c r="I204" s="145"/>
      <c r="L204" s="31"/>
      <c r="M204" s="146"/>
      <c r="U204" s="55"/>
      <c r="AT204" s="16" t="s">
        <v>154</v>
      </c>
      <c r="AU204" s="16" t="s">
        <v>81</v>
      </c>
    </row>
    <row r="205" spans="2:65" s="1" customFormat="1">
      <c r="B205" s="31"/>
      <c r="D205" s="147" t="s">
        <v>155</v>
      </c>
      <c r="F205" s="148" t="s">
        <v>308</v>
      </c>
      <c r="I205" s="145"/>
      <c r="L205" s="31"/>
      <c r="M205" s="146"/>
      <c r="U205" s="55"/>
      <c r="AT205" s="16" t="s">
        <v>155</v>
      </c>
      <c r="AU205" s="16" t="s">
        <v>81</v>
      </c>
    </row>
    <row r="206" spans="2:65" s="11" customFormat="1">
      <c r="B206" s="149"/>
      <c r="D206" s="143" t="s">
        <v>157</v>
      </c>
      <c r="E206" s="150" t="s">
        <v>1</v>
      </c>
      <c r="F206" s="151" t="s">
        <v>309</v>
      </c>
      <c r="H206" s="150" t="s">
        <v>1</v>
      </c>
      <c r="I206" s="152"/>
      <c r="L206" s="149"/>
      <c r="M206" s="153"/>
      <c r="U206" s="154"/>
      <c r="AT206" s="150" t="s">
        <v>157</v>
      </c>
      <c r="AU206" s="150" t="s">
        <v>81</v>
      </c>
      <c r="AV206" s="11" t="s">
        <v>79</v>
      </c>
      <c r="AW206" s="11" t="s">
        <v>30</v>
      </c>
      <c r="AX206" s="11" t="s">
        <v>12</v>
      </c>
      <c r="AY206" s="150" t="s">
        <v>148</v>
      </c>
    </row>
    <row r="207" spans="2:65" s="12" customFormat="1">
      <c r="B207" s="155"/>
      <c r="D207" s="143" t="s">
        <v>157</v>
      </c>
      <c r="E207" s="156" t="s">
        <v>1</v>
      </c>
      <c r="F207" s="157" t="s">
        <v>310</v>
      </c>
      <c r="H207" s="158">
        <v>420</v>
      </c>
      <c r="I207" s="159"/>
      <c r="L207" s="155"/>
      <c r="M207" s="160"/>
      <c r="U207" s="161"/>
      <c r="AT207" s="156" t="s">
        <v>157</v>
      </c>
      <c r="AU207" s="156" t="s">
        <v>81</v>
      </c>
      <c r="AV207" s="12" t="s">
        <v>81</v>
      </c>
      <c r="AW207" s="12" t="s">
        <v>30</v>
      </c>
      <c r="AX207" s="12" t="s">
        <v>12</v>
      </c>
      <c r="AY207" s="156" t="s">
        <v>148</v>
      </c>
    </row>
    <row r="208" spans="2:65" s="13" customFormat="1">
      <c r="B208" s="162"/>
      <c r="D208" s="143" t="s">
        <v>157</v>
      </c>
      <c r="E208" s="163" t="s">
        <v>1</v>
      </c>
      <c r="F208" s="164" t="s">
        <v>160</v>
      </c>
      <c r="H208" s="165">
        <v>420</v>
      </c>
      <c r="I208" s="166"/>
      <c r="L208" s="162"/>
      <c r="M208" s="167"/>
      <c r="U208" s="168"/>
      <c r="AT208" s="163" t="s">
        <v>157</v>
      </c>
      <c r="AU208" s="163" t="s">
        <v>81</v>
      </c>
      <c r="AV208" s="13" t="s">
        <v>153</v>
      </c>
      <c r="AW208" s="13" t="s">
        <v>30</v>
      </c>
      <c r="AX208" s="13" t="s">
        <v>79</v>
      </c>
      <c r="AY208" s="163" t="s">
        <v>148</v>
      </c>
    </row>
    <row r="209" spans="2:65" s="1" customFormat="1" ht="16.5" customHeight="1">
      <c r="B209" s="31"/>
      <c r="C209" s="129" t="s">
        <v>186</v>
      </c>
      <c r="D209" s="129" t="s">
        <v>149</v>
      </c>
      <c r="E209" s="130" t="s">
        <v>311</v>
      </c>
      <c r="F209" s="131" t="s">
        <v>312</v>
      </c>
      <c r="G209" s="132" t="s">
        <v>313</v>
      </c>
      <c r="H209" s="133">
        <v>32</v>
      </c>
      <c r="I209" s="134"/>
      <c r="J209" s="135">
        <f>ROUND(I209*H209,2)</f>
        <v>0</v>
      </c>
      <c r="K209" s="136"/>
      <c r="L209" s="31"/>
      <c r="M209" s="137" t="s">
        <v>1</v>
      </c>
      <c r="N209" s="138" t="s">
        <v>38</v>
      </c>
      <c r="P209" s="139">
        <f>O209*H209</f>
        <v>0</v>
      </c>
      <c r="Q209" s="139">
        <v>0</v>
      </c>
      <c r="R209" s="139">
        <f>Q209*H209</f>
        <v>0</v>
      </c>
      <c r="S209" s="139">
        <v>0</v>
      </c>
      <c r="T209" s="139">
        <f>S209*H209</f>
        <v>0</v>
      </c>
      <c r="U209" s="140" t="s">
        <v>1</v>
      </c>
      <c r="AR209" s="141" t="s">
        <v>153</v>
      </c>
      <c r="AT209" s="141" t="s">
        <v>149</v>
      </c>
      <c r="AU209" s="141" t="s">
        <v>81</v>
      </c>
      <c r="AY209" s="16" t="s">
        <v>148</v>
      </c>
      <c r="BE209" s="142">
        <f>IF(N209="základní",J209,0)</f>
        <v>0</v>
      </c>
      <c r="BF209" s="142">
        <f>IF(N209="snížená",J209,0)</f>
        <v>0</v>
      </c>
      <c r="BG209" s="142">
        <f>IF(N209="zákl. přenesená",J209,0)</f>
        <v>0</v>
      </c>
      <c r="BH209" s="142">
        <f>IF(N209="sníž. přenesená",J209,0)</f>
        <v>0</v>
      </c>
      <c r="BI209" s="142">
        <f>IF(N209="nulová",J209,0)</f>
        <v>0</v>
      </c>
      <c r="BJ209" s="16" t="s">
        <v>79</v>
      </c>
      <c r="BK209" s="142">
        <f>ROUND(I209*H209,2)</f>
        <v>0</v>
      </c>
      <c r="BL209" s="16" t="s">
        <v>153</v>
      </c>
      <c r="BM209" s="141" t="s">
        <v>314</v>
      </c>
    </row>
    <row r="210" spans="2:65" s="1" customFormat="1" ht="19.5">
      <c r="B210" s="31"/>
      <c r="D210" s="143" t="s">
        <v>154</v>
      </c>
      <c r="F210" s="144" t="s">
        <v>315</v>
      </c>
      <c r="I210" s="145"/>
      <c r="L210" s="31"/>
      <c r="M210" s="146"/>
      <c r="U210" s="55"/>
      <c r="AT210" s="16" t="s">
        <v>154</v>
      </c>
      <c r="AU210" s="16" t="s">
        <v>81</v>
      </c>
    </row>
    <row r="211" spans="2:65" s="1" customFormat="1">
      <c r="B211" s="31"/>
      <c r="D211" s="147" t="s">
        <v>155</v>
      </c>
      <c r="F211" s="148" t="s">
        <v>316</v>
      </c>
      <c r="I211" s="145"/>
      <c r="L211" s="31"/>
      <c r="M211" s="146"/>
      <c r="U211" s="55"/>
      <c r="AT211" s="16" t="s">
        <v>155</v>
      </c>
      <c r="AU211" s="16" t="s">
        <v>81</v>
      </c>
    </row>
    <row r="212" spans="2:65" s="11" customFormat="1" ht="22.5">
      <c r="B212" s="149"/>
      <c r="D212" s="143" t="s">
        <v>157</v>
      </c>
      <c r="E212" s="150" t="s">
        <v>1</v>
      </c>
      <c r="F212" s="151" t="s">
        <v>317</v>
      </c>
      <c r="H212" s="150" t="s">
        <v>1</v>
      </c>
      <c r="I212" s="152"/>
      <c r="L212" s="149"/>
      <c r="M212" s="153"/>
      <c r="U212" s="154"/>
      <c r="AT212" s="150" t="s">
        <v>157</v>
      </c>
      <c r="AU212" s="150" t="s">
        <v>81</v>
      </c>
      <c r="AV212" s="11" t="s">
        <v>79</v>
      </c>
      <c r="AW212" s="11" t="s">
        <v>30</v>
      </c>
      <c r="AX212" s="11" t="s">
        <v>12</v>
      </c>
      <c r="AY212" s="150" t="s">
        <v>148</v>
      </c>
    </row>
    <row r="213" spans="2:65" s="12" customFormat="1">
      <c r="B213" s="155"/>
      <c r="D213" s="143" t="s">
        <v>157</v>
      </c>
      <c r="E213" s="156" t="s">
        <v>1</v>
      </c>
      <c r="F213" s="157" t="s">
        <v>318</v>
      </c>
      <c r="H213" s="158">
        <v>16</v>
      </c>
      <c r="I213" s="159"/>
      <c r="L213" s="155"/>
      <c r="M213" s="160"/>
      <c r="U213" s="161"/>
      <c r="AT213" s="156" t="s">
        <v>157</v>
      </c>
      <c r="AU213" s="156" t="s">
        <v>81</v>
      </c>
      <c r="AV213" s="12" t="s">
        <v>81</v>
      </c>
      <c r="AW213" s="12" t="s">
        <v>30</v>
      </c>
      <c r="AX213" s="12" t="s">
        <v>12</v>
      </c>
      <c r="AY213" s="156" t="s">
        <v>148</v>
      </c>
    </row>
    <row r="214" spans="2:65" s="11" customFormat="1" ht="22.5">
      <c r="B214" s="149"/>
      <c r="D214" s="143" t="s">
        <v>157</v>
      </c>
      <c r="E214" s="150" t="s">
        <v>1</v>
      </c>
      <c r="F214" s="151" t="s">
        <v>319</v>
      </c>
      <c r="H214" s="150" t="s">
        <v>1</v>
      </c>
      <c r="I214" s="152"/>
      <c r="L214" s="149"/>
      <c r="M214" s="153"/>
      <c r="U214" s="154"/>
      <c r="AT214" s="150" t="s">
        <v>157</v>
      </c>
      <c r="AU214" s="150" t="s">
        <v>81</v>
      </c>
      <c r="AV214" s="11" t="s">
        <v>79</v>
      </c>
      <c r="AW214" s="11" t="s">
        <v>30</v>
      </c>
      <c r="AX214" s="11" t="s">
        <v>12</v>
      </c>
      <c r="AY214" s="150" t="s">
        <v>148</v>
      </c>
    </row>
    <row r="215" spans="2:65" s="12" customFormat="1">
      <c r="B215" s="155"/>
      <c r="D215" s="143" t="s">
        <v>157</v>
      </c>
      <c r="E215" s="156" t="s">
        <v>1</v>
      </c>
      <c r="F215" s="157" t="s">
        <v>318</v>
      </c>
      <c r="H215" s="158">
        <v>16</v>
      </c>
      <c r="I215" s="159"/>
      <c r="L215" s="155"/>
      <c r="M215" s="160"/>
      <c r="U215" s="161"/>
      <c r="AT215" s="156" t="s">
        <v>157</v>
      </c>
      <c r="AU215" s="156" t="s">
        <v>81</v>
      </c>
      <c r="AV215" s="12" t="s">
        <v>81</v>
      </c>
      <c r="AW215" s="12" t="s">
        <v>30</v>
      </c>
      <c r="AX215" s="12" t="s">
        <v>12</v>
      </c>
      <c r="AY215" s="156" t="s">
        <v>148</v>
      </c>
    </row>
    <row r="216" spans="2:65" s="13" customFormat="1">
      <c r="B216" s="162"/>
      <c r="D216" s="143" t="s">
        <v>157</v>
      </c>
      <c r="E216" s="163" t="s">
        <v>1</v>
      </c>
      <c r="F216" s="164" t="s">
        <v>160</v>
      </c>
      <c r="H216" s="165">
        <v>32</v>
      </c>
      <c r="I216" s="166"/>
      <c r="L216" s="162"/>
      <c r="M216" s="167"/>
      <c r="U216" s="168"/>
      <c r="AT216" s="163" t="s">
        <v>157</v>
      </c>
      <c r="AU216" s="163" t="s">
        <v>81</v>
      </c>
      <c r="AV216" s="13" t="s">
        <v>153</v>
      </c>
      <c r="AW216" s="13" t="s">
        <v>30</v>
      </c>
      <c r="AX216" s="13" t="s">
        <v>79</v>
      </c>
      <c r="AY216" s="163" t="s">
        <v>148</v>
      </c>
    </row>
    <row r="217" spans="2:65" s="1" customFormat="1" ht="24.2" customHeight="1">
      <c r="B217" s="31"/>
      <c r="C217" s="129" t="s">
        <v>189</v>
      </c>
      <c r="D217" s="129" t="s">
        <v>149</v>
      </c>
      <c r="E217" s="130" t="s">
        <v>320</v>
      </c>
      <c r="F217" s="131" t="s">
        <v>321</v>
      </c>
      <c r="G217" s="132" t="s">
        <v>238</v>
      </c>
      <c r="H217" s="133">
        <v>24</v>
      </c>
      <c r="I217" s="134"/>
      <c r="J217" s="135">
        <f>ROUND(I217*H217,2)</f>
        <v>0</v>
      </c>
      <c r="K217" s="136"/>
      <c r="L217" s="31"/>
      <c r="M217" s="137" t="s">
        <v>1</v>
      </c>
      <c r="N217" s="138" t="s">
        <v>38</v>
      </c>
      <c r="P217" s="139">
        <f>O217*H217</f>
        <v>0</v>
      </c>
      <c r="Q217" s="139">
        <v>0</v>
      </c>
      <c r="R217" s="139">
        <f>Q217*H217</f>
        <v>0</v>
      </c>
      <c r="S217" s="139">
        <v>0</v>
      </c>
      <c r="T217" s="139">
        <f>S217*H217</f>
        <v>0</v>
      </c>
      <c r="U217" s="140" t="s">
        <v>1</v>
      </c>
      <c r="AR217" s="141" t="s">
        <v>153</v>
      </c>
      <c r="AT217" s="141" t="s">
        <v>149</v>
      </c>
      <c r="AU217" s="141" t="s">
        <v>81</v>
      </c>
      <c r="AY217" s="16" t="s">
        <v>148</v>
      </c>
      <c r="BE217" s="142">
        <f>IF(N217="základní",J217,0)</f>
        <v>0</v>
      </c>
      <c r="BF217" s="142">
        <f>IF(N217="snížená",J217,0)</f>
        <v>0</v>
      </c>
      <c r="BG217" s="142">
        <f>IF(N217="zákl. přenesená",J217,0)</f>
        <v>0</v>
      </c>
      <c r="BH217" s="142">
        <f>IF(N217="sníž. přenesená",J217,0)</f>
        <v>0</v>
      </c>
      <c r="BI217" s="142">
        <f>IF(N217="nulová",J217,0)</f>
        <v>0</v>
      </c>
      <c r="BJ217" s="16" t="s">
        <v>79</v>
      </c>
      <c r="BK217" s="142">
        <f>ROUND(I217*H217,2)</f>
        <v>0</v>
      </c>
      <c r="BL217" s="16" t="s">
        <v>153</v>
      </c>
      <c r="BM217" s="141" t="s">
        <v>322</v>
      </c>
    </row>
    <row r="218" spans="2:65" s="1" customFormat="1" ht="19.5">
      <c r="B218" s="31"/>
      <c r="D218" s="143" t="s">
        <v>154</v>
      </c>
      <c r="F218" s="144" t="s">
        <v>323</v>
      </c>
      <c r="I218" s="145"/>
      <c r="L218" s="31"/>
      <c r="M218" s="146"/>
      <c r="U218" s="55"/>
      <c r="AT218" s="16" t="s">
        <v>154</v>
      </c>
      <c r="AU218" s="16" t="s">
        <v>81</v>
      </c>
    </row>
    <row r="219" spans="2:65" s="1" customFormat="1" ht="29.25">
      <c r="B219" s="31"/>
      <c r="D219" s="143" t="s">
        <v>174</v>
      </c>
      <c r="F219" s="169" t="s">
        <v>324</v>
      </c>
      <c r="I219" s="145"/>
      <c r="L219" s="31"/>
      <c r="M219" s="146"/>
      <c r="U219" s="55"/>
      <c r="AT219" s="16" t="s">
        <v>174</v>
      </c>
      <c r="AU219" s="16" t="s">
        <v>81</v>
      </c>
    </row>
    <row r="220" spans="2:65" s="11" customFormat="1">
      <c r="B220" s="149"/>
      <c r="D220" s="143" t="s">
        <v>157</v>
      </c>
      <c r="E220" s="150" t="s">
        <v>1</v>
      </c>
      <c r="F220" s="151" t="s">
        <v>325</v>
      </c>
      <c r="H220" s="150" t="s">
        <v>1</v>
      </c>
      <c r="I220" s="152"/>
      <c r="L220" s="149"/>
      <c r="M220" s="153"/>
      <c r="U220" s="154"/>
      <c r="AT220" s="150" t="s">
        <v>157</v>
      </c>
      <c r="AU220" s="150" t="s">
        <v>81</v>
      </c>
      <c r="AV220" s="11" t="s">
        <v>79</v>
      </c>
      <c r="AW220" s="11" t="s">
        <v>30</v>
      </c>
      <c r="AX220" s="11" t="s">
        <v>12</v>
      </c>
      <c r="AY220" s="150" t="s">
        <v>148</v>
      </c>
    </row>
    <row r="221" spans="2:65" s="11" customFormat="1" ht="22.5">
      <c r="B221" s="149"/>
      <c r="D221" s="143" t="s">
        <v>157</v>
      </c>
      <c r="E221" s="150" t="s">
        <v>1</v>
      </c>
      <c r="F221" s="151" t="s">
        <v>326</v>
      </c>
      <c r="H221" s="150" t="s">
        <v>1</v>
      </c>
      <c r="I221" s="152"/>
      <c r="L221" s="149"/>
      <c r="M221" s="153"/>
      <c r="U221" s="154"/>
      <c r="AT221" s="150" t="s">
        <v>157</v>
      </c>
      <c r="AU221" s="150" t="s">
        <v>81</v>
      </c>
      <c r="AV221" s="11" t="s">
        <v>79</v>
      </c>
      <c r="AW221" s="11" t="s">
        <v>30</v>
      </c>
      <c r="AX221" s="11" t="s">
        <v>12</v>
      </c>
      <c r="AY221" s="150" t="s">
        <v>148</v>
      </c>
    </row>
    <row r="222" spans="2:65" s="11" customFormat="1">
      <c r="B222" s="149"/>
      <c r="D222" s="143" t="s">
        <v>157</v>
      </c>
      <c r="E222" s="150" t="s">
        <v>1</v>
      </c>
      <c r="F222" s="151" t="s">
        <v>327</v>
      </c>
      <c r="H222" s="150" t="s">
        <v>1</v>
      </c>
      <c r="I222" s="152"/>
      <c r="L222" s="149"/>
      <c r="M222" s="153"/>
      <c r="U222" s="154"/>
      <c r="AT222" s="150" t="s">
        <v>157</v>
      </c>
      <c r="AU222" s="150" t="s">
        <v>81</v>
      </c>
      <c r="AV222" s="11" t="s">
        <v>79</v>
      </c>
      <c r="AW222" s="11" t="s">
        <v>30</v>
      </c>
      <c r="AX222" s="11" t="s">
        <v>12</v>
      </c>
      <c r="AY222" s="150" t="s">
        <v>148</v>
      </c>
    </row>
    <row r="223" spans="2:65" s="12" customFormat="1">
      <c r="B223" s="155"/>
      <c r="D223" s="143" t="s">
        <v>157</v>
      </c>
      <c r="E223" s="156" t="s">
        <v>1</v>
      </c>
      <c r="F223" s="157" t="s">
        <v>328</v>
      </c>
      <c r="H223" s="158">
        <v>12</v>
      </c>
      <c r="I223" s="159"/>
      <c r="L223" s="155"/>
      <c r="M223" s="160"/>
      <c r="U223" s="161"/>
      <c r="AT223" s="156" t="s">
        <v>157</v>
      </c>
      <c r="AU223" s="156" t="s">
        <v>81</v>
      </c>
      <c r="AV223" s="12" t="s">
        <v>81</v>
      </c>
      <c r="AW223" s="12" t="s">
        <v>30</v>
      </c>
      <c r="AX223" s="12" t="s">
        <v>12</v>
      </c>
      <c r="AY223" s="156" t="s">
        <v>148</v>
      </c>
    </row>
    <row r="224" spans="2:65" s="12" customFormat="1">
      <c r="B224" s="155"/>
      <c r="D224" s="143" t="s">
        <v>157</v>
      </c>
      <c r="E224" s="156" t="s">
        <v>1</v>
      </c>
      <c r="F224" s="157" t="s">
        <v>329</v>
      </c>
      <c r="H224" s="158">
        <v>12</v>
      </c>
      <c r="I224" s="159"/>
      <c r="L224" s="155"/>
      <c r="M224" s="160"/>
      <c r="U224" s="161"/>
      <c r="AT224" s="156" t="s">
        <v>157</v>
      </c>
      <c r="AU224" s="156" t="s">
        <v>81</v>
      </c>
      <c r="AV224" s="12" t="s">
        <v>81</v>
      </c>
      <c r="AW224" s="12" t="s">
        <v>30</v>
      </c>
      <c r="AX224" s="12" t="s">
        <v>12</v>
      </c>
      <c r="AY224" s="156" t="s">
        <v>148</v>
      </c>
    </row>
    <row r="225" spans="2:65" s="13" customFormat="1">
      <c r="B225" s="162"/>
      <c r="D225" s="143" t="s">
        <v>157</v>
      </c>
      <c r="E225" s="163" t="s">
        <v>1</v>
      </c>
      <c r="F225" s="164" t="s">
        <v>160</v>
      </c>
      <c r="H225" s="165">
        <v>24</v>
      </c>
      <c r="I225" s="166"/>
      <c r="L225" s="162"/>
      <c r="M225" s="167"/>
      <c r="U225" s="168"/>
      <c r="AT225" s="163" t="s">
        <v>157</v>
      </c>
      <c r="AU225" s="163" t="s">
        <v>81</v>
      </c>
      <c r="AV225" s="13" t="s">
        <v>153</v>
      </c>
      <c r="AW225" s="13" t="s">
        <v>30</v>
      </c>
      <c r="AX225" s="13" t="s">
        <v>79</v>
      </c>
      <c r="AY225" s="163" t="s">
        <v>148</v>
      </c>
    </row>
    <row r="226" spans="2:65" s="10" customFormat="1" ht="22.9" customHeight="1">
      <c r="B226" s="119"/>
      <c r="D226" s="120" t="s">
        <v>72</v>
      </c>
      <c r="E226" s="177" t="s">
        <v>330</v>
      </c>
      <c r="F226" s="177" t="s">
        <v>331</v>
      </c>
      <c r="I226" s="122"/>
      <c r="J226" s="178">
        <f>BK226</f>
        <v>0</v>
      </c>
      <c r="L226" s="119"/>
      <c r="M226" s="124"/>
      <c r="P226" s="125">
        <f>SUM(P227:P346)</f>
        <v>0</v>
      </c>
      <c r="R226" s="125">
        <f>SUM(R227:R346)</f>
        <v>0</v>
      </c>
      <c r="T226" s="125">
        <f>SUM(T227:T346)</f>
        <v>0</v>
      </c>
      <c r="U226" s="126"/>
      <c r="AR226" s="120" t="s">
        <v>79</v>
      </c>
      <c r="AT226" s="127" t="s">
        <v>72</v>
      </c>
      <c r="AU226" s="127" t="s">
        <v>79</v>
      </c>
      <c r="AY226" s="120" t="s">
        <v>148</v>
      </c>
      <c r="BK226" s="128">
        <f>SUM(BK227:BK346)</f>
        <v>0</v>
      </c>
    </row>
    <row r="227" spans="2:65" s="1" customFormat="1" ht="24.2" customHeight="1">
      <c r="B227" s="31"/>
      <c r="C227" s="129" t="s">
        <v>8</v>
      </c>
      <c r="D227" s="129" t="s">
        <v>149</v>
      </c>
      <c r="E227" s="130" t="s">
        <v>332</v>
      </c>
      <c r="F227" s="131" t="s">
        <v>333</v>
      </c>
      <c r="G227" s="132" t="s">
        <v>238</v>
      </c>
      <c r="H227" s="133">
        <v>2</v>
      </c>
      <c r="I227" s="134"/>
      <c r="J227" s="135">
        <f>ROUND(I227*H227,2)</f>
        <v>0</v>
      </c>
      <c r="K227" s="136"/>
      <c r="L227" s="31"/>
      <c r="M227" s="137" t="s">
        <v>1</v>
      </c>
      <c r="N227" s="138" t="s">
        <v>38</v>
      </c>
      <c r="P227" s="139">
        <f>O227*H227</f>
        <v>0</v>
      </c>
      <c r="Q227" s="139">
        <v>0</v>
      </c>
      <c r="R227" s="139">
        <f>Q227*H227</f>
        <v>0</v>
      </c>
      <c r="S227" s="139">
        <v>0</v>
      </c>
      <c r="T227" s="139">
        <f>S227*H227</f>
        <v>0</v>
      </c>
      <c r="U227" s="140" t="s">
        <v>1</v>
      </c>
      <c r="AR227" s="141" t="s">
        <v>153</v>
      </c>
      <c r="AT227" s="141" t="s">
        <v>149</v>
      </c>
      <c r="AU227" s="141" t="s">
        <v>81</v>
      </c>
      <c r="AY227" s="16" t="s">
        <v>148</v>
      </c>
      <c r="BE227" s="142">
        <f>IF(N227="základní",J227,0)</f>
        <v>0</v>
      </c>
      <c r="BF227" s="142">
        <f>IF(N227="snížená",J227,0)</f>
        <v>0</v>
      </c>
      <c r="BG227" s="142">
        <f>IF(N227="zákl. přenesená",J227,0)</f>
        <v>0</v>
      </c>
      <c r="BH227" s="142">
        <f>IF(N227="sníž. přenesená",J227,0)</f>
        <v>0</v>
      </c>
      <c r="BI227" s="142">
        <f>IF(N227="nulová",J227,0)</f>
        <v>0</v>
      </c>
      <c r="BJ227" s="16" t="s">
        <v>79</v>
      </c>
      <c r="BK227" s="142">
        <f>ROUND(I227*H227,2)</f>
        <v>0</v>
      </c>
      <c r="BL227" s="16" t="s">
        <v>153</v>
      </c>
      <c r="BM227" s="141" t="s">
        <v>334</v>
      </c>
    </row>
    <row r="228" spans="2:65" s="1" customFormat="1" ht="19.5">
      <c r="B228" s="31"/>
      <c r="D228" s="143" t="s">
        <v>154</v>
      </c>
      <c r="F228" s="144" t="s">
        <v>335</v>
      </c>
      <c r="I228" s="145"/>
      <c r="L228" s="31"/>
      <c r="M228" s="146"/>
      <c r="U228" s="55"/>
      <c r="AT228" s="16" t="s">
        <v>154</v>
      </c>
      <c r="AU228" s="16" t="s">
        <v>81</v>
      </c>
    </row>
    <row r="229" spans="2:65" s="1" customFormat="1">
      <c r="B229" s="31"/>
      <c r="D229" s="147" t="s">
        <v>155</v>
      </c>
      <c r="F229" s="148" t="s">
        <v>336</v>
      </c>
      <c r="I229" s="145"/>
      <c r="L229" s="31"/>
      <c r="M229" s="146"/>
      <c r="U229" s="55"/>
      <c r="AT229" s="16" t="s">
        <v>155</v>
      </c>
      <c r="AU229" s="16" t="s">
        <v>81</v>
      </c>
    </row>
    <row r="230" spans="2:65" s="11" customFormat="1">
      <c r="B230" s="149"/>
      <c r="D230" s="143" t="s">
        <v>157</v>
      </c>
      <c r="E230" s="150" t="s">
        <v>1</v>
      </c>
      <c r="F230" s="151" t="s">
        <v>337</v>
      </c>
      <c r="H230" s="150" t="s">
        <v>1</v>
      </c>
      <c r="I230" s="152"/>
      <c r="L230" s="149"/>
      <c r="M230" s="153"/>
      <c r="U230" s="154"/>
      <c r="AT230" s="150" t="s">
        <v>157</v>
      </c>
      <c r="AU230" s="150" t="s">
        <v>81</v>
      </c>
      <c r="AV230" s="11" t="s">
        <v>79</v>
      </c>
      <c r="AW230" s="11" t="s">
        <v>30</v>
      </c>
      <c r="AX230" s="11" t="s">
        <v>12</v>
      </c>
      <c r="AY230" s="150" t="s">
        <v>148</v>
      </c>
    </row>
    <row r="231" spans="2:65" s="12" customFormat="1">
      <c r="B231" s="155"/>
      <c r="D231" s="143" t="s">
        <v>157</v>
      </c>
      <c r="E231" s="156" t="s">
        <v>1</v>
      </c>
      <c r="F231" s="157" t="s">
        <v>338</v>
      </c>
      <c r="H231" s="158">
        <v>2</v>
      </c>
      <c r="I231" s="159"/>
      <c r="L231" s="155"/>
      <c r="M231" s="160"/>
      <c r="U231" s="161"/>
      <c r="AT231" s="156" t="s">
        <v>157</v>
      </c>
      <c r="AU231" s="156" t="s">
        <v>81</v>
      </c>
      <c r="AV231" s="12" t="s">
        <v>81</v>
      </c>
      <c r="AW231" s="12" t="s">
        <v>30</v>
      </c>
      <c r="AX231" s="12" t="s">
        <v>12</v>
      </c>
      <c r="AY231" s="156" t="s">
        <v>148</v>
      </c>
    </row>
    <row r="232" spans="2:65" s="13" customFormat="1">
      <c r="B232" s="162"/>
      <c r="D232" s="143" t="s">
        <v>157</v>
      </c>
      <c r="E232" s="163" t="s">
        <v>1</v>
      </c>
      <c r="F232" s="164" t="s">
        <v>160</v>
      </c>
      <c r="H232" s="165">
        <v>2</v>
      </c>
      <c r="I232" s="166"/>
      <c r="L232" s="162"/>
      <c r="M232" s="167"/>
      <c r="U232" s="168"/>
      <c r="AT232" s="163" t="s">
        <v>157</v>
      </c>
      <c r="AU232" s="163" t="s">
        <v>81</v>
      </c>
      <c r="AV232" s="13" t="s">
        <v>153</v>
      </c>
      <c r="AW232" s="13" t="s">
        <v>30</v>
      </c>
      <c r="AX232" s="13" t="s">
        <v>79</v>
      </c>
      <c r="AY232" s="163" t="s">
        <v>148</v>
      </c>
    </row>
    <row r="233" spans="2:65" s="1" customFormat="1" ht="33" customHeight="1">
      <c r="B233" s="31"/>
      <c r="C233" s="129" t="s">
        <v>194</v>
      </c>
      <c r="D233" s="129" t="s">
        <v>149</v>
      </c>
      <c r="E233" s="130" t="s">
        <v>339</v>
      </c>
      <c r="F233" s="131" t="s">
        <v>340</v>
      </c>
      <c r="G233" s="132" t="s">
        <v>238</v>
      </c>
      <c r="H233" s="133">
        <v>4</v>
      </c>
      <c r="I233" s="134"/>
      <c r="J233" s="135">
        <f>ROUND(I233*H233,2)</f>
        <v>0</v>
      </c>
      <c r="K233" s="136"/>
      <c r="L233" s="31"/>
      <c r="M233" s="137" t="s">
        <v>1</v>
      </c>
      <c r="N233" s="138" t="s">
        <v>38</v>
      </c>
      <c r="P233" s="139">
        <f>O233*H233</f>
        <v>0</v>
      </c>
      <c r="Q233" s="139">
        <v>0</v>
      </c>
      <c r="R233" s="139">
        <f>Q233*H233</f>
        <v>0</v>
      </c>
      <c r="S233" s="139">
        <v>0</v>
      </c>
      <c r="T233" s="139">
        <f>S233*H233</f>
        <v>0</v>
      </c>
      <c r="U233" s="140" t="s">
        <v>1</v>
      </c>
      <c r="AR233" s="141" t="s">
        <v>153</v>
      </c>
      <c r="AT233" s="141" t="s">
        <v>149</v>
      </c>
      <c r="AU233" s="141" t="s">
        <v>81</v>
      </c>
      <c r="AY233" s="16" t="s">
        <v>148</v>
      </c>
      <c r="BE233" s="142">
        <f>IF(N233="základní",J233,0)</f>
        <v>0</v>
      </c>
      <c r="BF233" s="142">
        <f>IF(N233="snížená",J233,0)</f>
        <v>0</v>
      </c>
      <c r="BG233" s="142">
        <f>IF(N233="zákl. přenesená",J233,0)</f>
        <v>0</v>
      </c>
      <c r="BH233" s="142">
        <f>IF(N233="sníž. přenesená",J233,0)</f>
        <v>0</v>
      </c>
      <c r="BI233" s="142">
        <f>IF(N233="nulová",J233,0)</f>
        <v>0</v>
      </c>
      <c r="BJ233" s="16" t="s">
        <v>79</v>
      </c>
      <c r="BK233" s="142">
        <f>ROUND(I233*H233,2)</f>
        <v>0</v>
      </c>
      <c r="BL233" s="16" t="s">
        <v>153</v>
      </c>
      <c r="BM233" s="141" t="s">
        <v>341</v>
      </c>
    </row>
    <row r="234" spans="2:65" s="1" customFormat="1" ht="19.5">
      <c r="B234" s="31"/>
      <c r="D234" s="143" t="s">
        <v>154</v>
      </c>
      <c r="F234" s="144" t="s">
        <v>342</v>
      </c>
      <c r="I234" s="145"/>
      <c r="L234" s="31"/>
      <c r="M234" s="146"/>
      <c r="U234" s="55"/>
      <c r="AT234" s="16" t="s">
        <v>154</v>
      </c>
      <c r="AU234" s="16" t="s">
        <v>81</v>
      </c>
    </row>
    <row r="235" spans="2:65" s="1" customFormat="1">
      <c r="B235" s="31"/>
      <c r="D235" s="147" t="s">
        <v>155</v>
      </c>
      <c r="F235" s="148" t="s">
        <v>343</v>
      </c>
      <c r="I235" s="145"/>
      <c r="L235" s="31"/>
      <c r="M235" s="146"/>
      <c r="U235" s="55"/>
      <c r="AT235" s="16" t="s">
        <v>155</v>
      </c>
      <c r="AU235" s="16" t="s">
        <v>81</v>
      </c>
    </row>
    <row r="236" spans="2:65" s="11" customFormat="1">
      <c r="B236" s="149"/>
      <c r="D236" s="143" t="s">
        <v>157</v>
      </c>
      <c r="E236" s="150" t="s">
        <v>1</v>
      </c>
      <c r="F236" s="151" t="s">
        <v>337</v>
      </c>
      <c r="H236" s="150" t="s">
        <v>1</v>
      </c>
      <c r="I236" s="152"/>
      <c r="L236" s="149"/>
      <c r="M236" s="153"/>
      <c r="U236" s="154"/>
      <c r="AT236" s="150" t="s">
        <v>157</v>
      </c>
      <c r="AU236" s="150" t="s">
        <v>81</v>
      </c>
      <c r="AV236" s="11" t="s">
        <v>79</v>
      </c>
      <c r="AW236" s="11" t="s">
        <v>30</v>
      </c>
      <c r="AX236" s="11" t="s">
        <v>12</v>
      </c>
      <c r="AY236" s="150" t="s">
        <v>148</v>
      </c>
    </row>
    <row r="237" spans="2:65" s="12" customFormat="1">
      <c r="B237" s="155"/>
      <c r="D237" s="143" t="s">
        <v>157</v>
      </c>
      <c r="E237" s="156" t="s">
        <v>1</v>
      </c>
      <c r="F237" s="157" t="s">
        <v>344</v>
      </c>
      <c r="H237" s="158">
        <v>4</v>
      </c>
      <c r="I237" s="159"/>
      <c r="L237" s="155"/>
      <c r="M237" s="160"/>
      <c r="U237" s="161"/>
      <c r="AT237" s="156" t="s">
        <v>157</v>
      </c>
      <c r="AU237" s="156" t="s">
        <v>81</v>
      </c>
      <c r="AV237" s="12" t="s">
        <v>81</v>
      </c>
      <c r="AW237" s="12" t="s">
        <v>30</v>
      </c>
      <c r="AX237" s="12" t="s">
        <v>12</v>
      </c>
      <c r="AY237" s="156" t="s">
        <v>148</v>
      </c>
    </row>
    <row r="238" spans="2:65" s="13" customFormat="1">
      <c r="B238" s="162"/>
      <c r="D238" s="143" t="s">
        <v>157</v>
      </c>
      <c r="E238" s="163" t="s">
        <v>1</v>
      </c>
      <c r="F238" s="164" t="s">
        <v>160</v>
      </c>
      <c r="H238" s="165">
        <v>4</v>
      </c>
      <c r="I238" s="166"/>
      <c r="L238" s="162"/>
      <c r="M238" s="167"/>
      <c r="U238" s="168"/>
      <c r="AT238" s="163" t="s">
        <v>157</v>
      </c>
      <c r="AU238" s="163" t="s">
        <v>81</v>
      </c>
      <c r="AV238" s="13" t="s">
        <v>153</v>
      </c>
      <c r="AW238" s="13" t="s">
        <v>30</v>
      </c>
      <c r="AX238" s="13" t="s">
        <v>79</v>
      </c>
      <c r="AY238" s="163" t="s">
        <v>148</v>
      </c>
    </row>
    <row r="239" spans="2:65" s="1" customFormat="1" ht="21.75" customHeight="1">
      <c r="B239" s="31"/>
      <c r="C239" s="129" t="s">
        <v>345</v>
      </c>
      <c r="D239" s="129" t="s">
        <v>149</v>
      </c>
      <c r="E239" s="130" t="s">
        <v>346</v>
      </c>
      <c r="F239" s="131" t="s">
        <v>347</v>
      </c>
      <c r="G239" s="132" t="s">
        <v>238</v>
      </c>
      <c r="H239" s="133">
        <v>2</v>
      </c>
      <c r="I239" s="134"/>
      <c r="J239" s="135">
        <f>ROUND(I239*H239,2)</f>
        <v>0</v>
      </c>
      <c r="K239" s="136"/>
      <c r="L239" s="31"/>
      <c r="M239" s="137" t="s">
        <v>1</v>
      </c>
      <c r="N239" s="138" t="s">
        <v>38</v>
      </c>
      <c r="P239" s="139">
        <f>O239*H239</f>
        <v>0</v>
      </c>
      <c r="Q239" s="139">
        <v>0</v>
      </c>
      <c r="R239" s="139">
        <f>Q239*H239</f>
        <v>0</v>
      </c>
      <c r="S239" s="139">
        <v>0</v>
      </c>
      <c r="T239" s="139">
        <f>S239*H239</f>
        <v>0</v>
      </c>
      <c r="U239" s="140" t="s">
        <v>1</v>
      </c>
      <c r="AR239" s="141" t="s">
        <v>153</v>
      </c>
      <c r="AT239" s="141" t="s">
        <v>149</v>
      </c>
      <c r="AU239" s="141" t="s">
        <v>81</v>
      </c>
      <c r="AY239" s="16" t="s">
        <v>148</v>
      </c>
      <c r="BE239" s="142">
        <f>IF(N239="základní",J239,0)</f>
        <v>0</v>
      </c>
      <c r="BF239" s="142">
        <f>IF(N239="snížená",J239,0)</f>
        <v>0</v>
      </c>
      <c r="BG239" s="142">
        <f>IF(N239="zákl. přenesená",J239,0)</f>
        <v>0</v>
      </c>
      <c r="BH239" s="142">
        <f>IF(N239="sníž. přenesená",J239,0)</f>
        <v>0</v>
      </c>
      <c r="BI239" s="142">
        <f>IF(N239="nulová",J239,0)</f>
        <v>0</v>
      </c>
      <c r="BJ239" s="16" t="s">
        <v>79</v>
      </c>
      <c r="BK239" s="142">
        <f>ROUND(I239*H239,2)</f>
        <v>0</v>
      </c>
      <c r="BL239" s="16" t="s">
        <v>153</v>
      </c>
      <c r="BM239" s="141" t="s">
        <v>348</v>
      </c>
    </row>
    <row r="240" spans="2:65" s="1" customFormat="1" ht="19.5">
      <c r="B240" s="31"/>
      <c r="D240" s="143" t="s">
        <v>154</v>
      </c>
      <c r="F240" s="144" t="s">
        <v>349</v>
      </c>
      <c r="I240" s="145"/>
      <c r="L240" s="31"/>
      <c r="M240" s="146"/>
      <c r="U240" s="55"/>
      <c r="AT240" s="16" t="s">
        <v>154</v>
      </c>
      <c r="AU240" s="16" t="s">
        <v>81</v>
      </c>
    </row>
    <row r="241" spans="2:65" s="1" customFormat="1">
      <c r="B241" s="31"/>
      <c r="D241" s="147" t="s">
        <v>155</v>
      </c>
      <c r="F241" s="148" t="s">
        <v>350</v>
      </c>
      <c r="I241" s="145"/>
      <c r="L241" s="31"/>
      <c r="M241" s="146"/>
      <c r="U241" s="55"/>
      <c r="AT241" s="16" t="s">
        <v>155</v>
      </c>
      <c r="AU241" s="16" t="s">
        <v>81</v>
      </c>
    </row>
    <row r="242" spans="2:65" s="11" customFormat="1">
      <c r="B242" s="149"/>
      <c r="D242" s="143" t="s">
        <v>157</v>
      </c>
      <c r="E242" s="150" t="s">
        <v>1</v>
      </c>
      <c r="F242" s="151" t="s">
        <v>337</v>
      </c>
      <c r="H242" s="150" t="s">
        <v>1</v>
      </c>
      <c r="I242" s="152"/>
      <c r="L242" s="149"/>
      <c r="M242" s="153"/>
      <c r="U242" s="154"/>
      <c r="AT242" s="150" t="s">
        <v>157</v>
      </c>
      <c r="AU242" s="150" t="s">
        <v>81</v>
      </c>
      <c r="AV242" s="11" t="s">
        <v>79</v>
      </c>
      <c r="AW242" s="11" t="s">
        <v>30</v>
      </c>
      <c r="AX242" s="11" t="s">
        <v>12</v>
      </c>
      <c r="AY242" s="150" t="s">
        <v>148</v>
      </c>
    </row>
    <row r="243" spans="2:65" s="12" customFormat="1">
      <c r="B243" s="155"/>
      <c r="D243" s="143" t="s">
        <v>157</v>
      </c>
      <c r="E243" s="156" t="s">
        <v>1</v>
      </c>
      <c r="F243" s="157" t="s">
        <v>351</v>
      </c>
      <c r="H243" s="158">
        <v>2</v>
      </c>
      <c r="I243" s="159"/>
      <c r="L243" s="155"/>
      <c r="M243" s="160"/>
      <c r="U243" s="161"/>
      <c r="AT243" s="156" t="s">
        <v>157</v>
      </c>
      <c r="AU243" s="156" t="s">
        <v>81</v>
      </c>
      <c r="AV243" s="12" t="s">
        <v>81</v>
      </c>
      <c r="AW243" s="12" t="s">
        <v>30</v>
      </c>
      <c r="AX243" s="12" t="s">
        <v>12</v>
      </c>
      <c r="AY243" s="156" t="s">
        <v>148</v>
      </c>
    </row>
    <row r="244" spans="2:65" s="13" customFormat="1">
      <c r="B244" s="162"/>
      <c r="D244" s="143" t="s">
        <v>157</v>
      </c>
      <c r="E244" s="163" t="s">
        <v>1</v>
      </c>
      <c r="F244" s="164" t="s">
        <v>160</v>
      </c>
      <c r="H244" s="165">
        <v>2</v>
      </c>
      <c r="I244" s="166"/>
      <c r="L244" s="162"/>
      <c r="M244" s="167"/>
      <c r="U244" s="168"/>
      <c r="AT244" s="163" t="s">
        <v>157</v>
      </c>
      <c r="AU244" s="163" t="s">
        <v>81</v>
      </c>
      <c r="AV244" s="13" t="s">
        <v>153</v>
      </c>
      <c r="AW244" s="13" t="s">
        <v>30</v>
      </c>
      <c r="AX244" s="13" t="s">
        <v>79</v>
      </c>
      <c r="AY244" s="163" t="s">
        <v>148</v>
      </c>
    </row>
    <row r="245" spans="2:65" s="1" customFormat="1" ht="33" customHeight="1">
      <c r="B245" s="31"/>
      <c r="C245" s="129" t="s">
        <v>198</v>
      </c>
      <c r="D245" s="129" t="s">
        <v>149</v>
      </c>
      <c r="E245" s="130" t="s">
        <v>352</v>
      </c>
      <c r="F245" s="131" t="s">
        <v>353</v>
      </c>
      <c r="G245" s="132" t="s">
        <v>261</v>
      </c>
      <c r="H245" s="133">
        <v>69.91</v>
      </c>
      <c r="I245" s="134"/>
      <c r="J245" s="135">
        <f>ROUND(I245*H245,2)</f>
        <v>0</v>
      </c>
      <c r="K245" s="136"/>
      <c r="L245" s="31"/>
      <c r="M245" s="137" t="s">
        <v>1</v>
      </c>
      <c r="N245" s="138" t="s">
        <v>38</v>
      </c>
      <c r="P245" s="139">
        <f>O245*H245</f>
        <v>0</v>
      </c>
      <c r="Q245" s="139">
        <v>0</v>
      </c>
      <c r="R245" s="139">
        <f>Q245*H245</f>
        <v>0</v>
      </c>
      <c r="S245" s="139">
        <v>0</v>
      </c>
      <c r="T245" s="139">
        <f>S245*H245</f>
        <v>0</v>
      </c>
      <c r="U245" s="140" t="s">
        <v>1</v>
      </c>
      <c r="AR245" s="141" t="s">
        <v>153</v>
      </c>
      <c r="AT245" s="141" t="s">
        <v>149</v>
      </c>
      <c r="AU245" s="141" t="s">
        <v>81</v>
      </c>
      <c r="AY245" s="16" t="s">
        <v>148</v>
      </c>
      <c r="BE245" s="142">
        <f>IF(N245="základní",J245,0)</f>
        <v>0</v>
      </c>
      <c r="BF245" s="142">
        <f>IF(N245="snížená",J245,0)</f>
        <v>0</v>
      </c>
      <c r="BG245" s="142">
        <f>IF(N245="zákl. přenesená",J245,0)</f>
        <v>0</v>
      </c>
      <c r="BH245" s="142">
        <f>IF(N245="sníž. přenesená",J245,0)</f>
        <v>0</v>
      </c>
      <c r="BI245" s="142">
        <f>IF(N245="nulová",J245,0)</f>
        <v>0</v>
      </c>
      <c r="BJ245" s="16" t="s">
        <v>79</v>
      </c>
      <c r="BK245" s="142">
        <f>ROUND(I245*H245,2)</f>
        <v>0</v>
      </c>
      <c r="BL245" s="16" t="s">
        <v>153</v>
      </c>
      <c r="BM245" s="141" t="s">
        <v>354</v>
      </c>
    </row>
    <row r="246" spans="2:65" s="1" customFormat="1" ht="19.5">
      <c r="B246" s="31"/>
      <c r="D246" s="143" t="s">
        <v>154</v>
      </c>
      <c r="F246" s="144" t="s">
        <v>355</v>
      </c>
      <c r="I246" s="145"/>
      <c r="L246" s="31"/>
      <c r="M246" s="146"/>
      <c r="U246" s="55"/>
      <c r="AT246" s="16" t="s">
        <v>154</v>
      </c>
      <c r="AU246" s="16" t="s">
        <v>81</v>
      </c>
    </row>
    <row r="247" spans="2:65" s="1" customFormat="1">
      <c r="B247" s="31"/>
      <c r="D247" s="147" t="s">
        <v>155</v>
      </c>
      <c r="F247" s="148" t="s">
        <v>356</v>
      </c>
      <c r="I247" s="145"/>
      <c r="L247" s="31"/>
      <c r="M247" s="146"/>
      <c r="U247" s="55"/>
      <c r="AT247" s="16" t="s">
        <v>155</v>
      </c>
      <c r="AU247" s="16" t="s">
        <v>81</v>
      </c>
    </row>
    <row r="248" spans="2:65" s="1" customFormat="1" ht="21.75" customHeight="1">
      <c r="B248" s="31"/>
      <c r="C248" s="129" t="s">
        <v>357</v>
      </c>
      <c r="D248" s="129" t="s">
        <v>149</v>
      </c>
      <c r="E248" s="130" t="s">
        <v>358</v>
      </c>
      <c r="F248" s="131" t="s">
        <v>359</v>
      </c>
      <c r="G248" s="132" t="s">
        <v>261</v>
      </c>
      <c r="H248" s="133">
        <v>69.91</v>
      </c>
      <c r="I248" s="134"/>
      <c r="J248" s="135">
        <f>ROUND(I248*H248,2)</f>
        <v>0</v>
      </c>
      <c r="K248" s="136"/>
      <c r="L248" s="31"/>
      <c r="M248" s="137" t="s">
        <v>1</v>
      </c>
      <c r="N248" s="138" t="s">
        <v>38</v>
      </c>
      <c r="P248" s="139">
        <f>O248*H248</f>
        <v>0</v>
      </c>
      <c r="Q248" s="139">
        <v>0</v>
      </c>
      <c r="R248" s="139">
        <f>Q248*H248</f>
        <v>0</v>
      </c>
      <c r="S248" s="139">
        <v>0</v>
      </c>
      <c r="T248" s="139">
        <f>S248*H248</f>
        <v>0</v>
      </c>
      <c r="U248" s="140" t="s">
        <v>1</v>
      </c>
      <c r="AR248" s="141" t="s">
        <v>153</v>
      </c>
      <c r="AT248" s="141" t="s">
        <v>149</v>
      </c>
      <c r="AU248" s="141" t="s">
        <v>81</v>
      </c>
      <c r="AY248" s="16" t="s">
        <v>148</v>
      </c>
      <c r="BE248" s="142">
        <f>IF(N248="základní",J248,0)</f>
        <v>0</v>
      </c>
      <c r="BF248" s="142">
        <f>IF(N248="snížená",J248,0)</f>
        <v>0</v>
      </c>
      <c r="BG248" s="142">
        <f>IF(N248="zákl. přenesená",J248,0)</f>
        <v>0</v>
      </c>
      <c r="BH248" s="142">
        <f>IF(N248="sníž. přenesená",J248,0)</f>
        <v>0</v>
      </c>
      <c r="BI248" s="142">
        <f>IF(N248="nulová",J248,0)</f>
        <v>0</v>
      </c>
      <c r="BJ248" s="16" t="s">
        <v>79</v>
      </c>
      <c r="BK248" s="142">
        <f>ROUND(I248*H248,2)</f>
        <v>0</v>
      </c>
      <c r="BL248" s="16" t="s">
        <v>153</v>
      </c>
      <c r="BM248" s="141" t="s">
        <v>360</v>
      </c>
    </row>
    <row r="249" spans="2:65" s="1" customFormat="1">
      <c r="B249" s="31"/>
      <c r="D249" s="143" t="s">
        <v>154</v>
      </c>
      <c r="F249" s="144" t="s">
        <v>359</v>
      </c>
      <c r="I249" s="145"/>
      <c r="L249" s="31"/>
      <c r="M249" s="146"/>
      <c r="U249" s="55"/>
      <c r="AT249" s="16" t="s">
        <v>154</v>
      </c>
      <c r="AU249" s="16" t="s">
        <v>81</v>
      </c>
    </row>
    <row r="250" spans="2:65" s="1" customFormat="1">
      <c r="B250" s="31"/>
      <c r="D250" s="147" t="s">
        <v>155</v>
      </c>
      <c r="F250" s="148" t="s">
        <v>361</v>
      </c>
      <c r="I250" s="145"/>
      <c r="L250" s="31"/>
      <c r="M250" s="146"/>
      <c r="U250" s="55"/>
      <c r="AT250" s="16" t="s">
        <v>155</v>
      </c>
      <c r="AU250" s="16" t="s">
        <v>81</v>
      </c>
    </row>
    <row r="251" spans="2:65" s="1" customFormat="1" ht="21.75" customHeight="1">
      <c r="B251" s="31"/>
      <c r="C251" s="129" t="s">
        <v>203</v>
      </c>
      <c r="D251" s="129" t="s">
        <v>149</v>
      </c>
      <c r="E251" s="130" t="s">
        <v>362</v>
      </c>
      <c r="F251" s="131" t="s">
        <v>363</v>
      </c>
      <c r="G251" s="132" t="s">
        <v>261</v>
      </c>
      <c r="H251" s="133">
        <v>46.38</v>
      </c>
      <c r="I251" s="134"/>
      <c r="J251" s="135">
        <f>ROUND(I251*H251,2)</f>
        <v>0</v>
      </c>
      <c r="K251" s="136"/>
      <c r="L251" s="31"/>
      <c r="M251" s="137" t="s">
        <v>1</v>
      </c>
      <c r="N251" s="138" t="s">
        <v>38</v>
      </c>
      <c r="P251" s="139">
        <f>O251*H251</f>
        <v>0</v>
      </c>
      <c r="Q251" s="139">
        <v>0</v>
      </c>
      <c r="R251" s="139">
        <f>Q251*H251</f>
        <v>0</v>
      </c>
      <c r="S251" s="139">
        <v>0</v>
      </c>
      <c r="T251" s="139">
        <f>S251*H251</f>
        <v>0</v>
      </c>
      <c r="U251" s="140" t="s">
        <v>1</v>
      </c>
      <c r="AR251" s="141" t="s">
        <v>153</v>
      </c>
      <c r="AT251" s="141" t="s">
        <v>149</v>
      </c>
      <c r="AU251" s="141" t="s">
        <v>81</v>
      </c>
      <c r="AY251" s="16" t="s">
        <v>148</v>
      </c>
      <c r="BE251" s="142">
        <f>IF(N251="základní",J251,0)</f>
        <v>0</v>
      </c>
      <c r="BF251" s="142">
        <f>IF(N251="snížená",J251,0)</f>
        <v>0</v>
      </c>
      <c r="BG251" s="142">
        <f>IF(N251="zákl. přenesená",J251,0)</f>
        <v>0</v>
      </c>
      <c r="BH251" s="142">
        <f>IF(N251="sníž. přenesená",J251,0)</f>
        <v>0</v>
      </c>
      <c r="BI251" s="142">
        <f>IF(N251="nulová",J251,0)</f>
        <v>0</v>
      </c>
      <c r="BJ251" s="16" t="s">
        <v>79</v>
      </c>
      <c r="BK251" s="142">
        <f>ROUND(I251*H251,2)</f>
        <v>0</v>
      </c>
      <c r="BL251" s="16" t="s">
        <v>153</v>
      </c>
      <c r="BM251" s="141" t="s">
        <v>364</v>
      </c>
    </row>
    <row r="252" spans="2:65" s="1" customFormat="1">
      <c r="B252" s="31"/>
      <c r="D252" s="143" t="s">
        <v>154</v>
      </c>
      <c r="F252" s="144" t="s">
        <v>363</v>
      </c>
      <c r="I252" s="145"/>
      <c r="L252" s="31"/>
      <c r="M252" s="146"/>
      <c r="U252" s="55"/>
      <c r="AT252" s="16" t="s">
        <v>154</v>
      </c>
      <c r="AU252" s="16" t="s">
        <v>81</v>
      </c>
    </row>
    <row r="253" spans="2:65" s="1" customFormat="1">
      <c r="B253" s="31"/>
      <c r="D253" s="147" t="s">
        <v>155</v>
      </c>
      <c r="F253" s="148" t="s">
        <v>365</v>
      </c>
      <c r="I253" s="145"/>
      <c r="L253" s="31"/>
      <c r="M253" s="146"/>
      <c r="U253" s="55"/>
      <c r="AT253" s="16" t="s">
        <v>155</v>
      </c>
      <c r="AU253" s="16" t="s">
        <v>81</v>
      </c>
    </row>
    <row r="254" spans="2:65" s="11" customFormat="1">
      <c r="B254" s="149"/>
      <c r="D254" s="143" t="s">
        <v>157</v>
      </c>
      <c r="E254" s="150" t="s">
        <v>1</v>
      </c>
      <c r="F254" s="151" t="s">
        <v>366</v>
      </c>
      <c r="H254" s="150" t="s">
        <v>1</v>
      </c>
      <c r="I254" s="152"/>
      <c r="L254" s="149"/>
      <c r="M254" s="153"/>
      <c r="U254" s="154"/>
      <c r="AT254" s="150" t="s">
        <v>157</v>
      </c>
      <c r="AU254" s="150" t="s">
        <v>81</v>
      </c>
      <c r="AV254" s="11" t="s">
        <v>79</v>
      </c>
      <c r="AW254" s="11" t="s">
        <v>30</v>
      </c>
      <c r="AX254" s="11" t="s">
        <v>12</v>
      </c>
      <c r="AY254" s="150" t="s">
        <v>148</v>
      </c>
    </row>
    <row r="255" spans="2:65" s="12" customFormat="1">
      <c r="B255" s="155"/>
      <c r="D255" s="143" t="s">
        <v>157</v>
      </c>
      <c r="E255" s="156" t="s">
        <v>1</v>
      </c>
      <c r="F255" s="157" t="s">
        <v>367</v>
      </c>
      <c r="H255" s="158">
        <v>28.488000000000003</v>
      </c>
      <c r="I255" s="159"/>
      <c r="L255" s="155"/>
      <c r="M255" s="160"/>
      <c r="U255" s="161"/>
      <c r="AT255" s="156" t="s">
        <v>157</v>
      </c>
      <c r="AU255" s="156" t="s">
        <v>81</v>
      </c>
      <c r="AV255" s="12" t="s">
        <v>81</v>
      </c>
      <c r="AW255" s="12" t="s">
        <v>30</v>
      </c>
      <c r="AX255" s="12" t="s">
        <v>12</v>
      </c>
      <c r="AY255" s="156" t="s">
        <v>148</v>
      </c>
    </row>
    <row r="256" spans="2:65" s="12" customFormat="1">
      <c r="B256" s="155"/>
      <c r="D256" s="143" t="s">
        <v>157</v>
      </c>
      <c r="E256" s="156" t="s">
        <v>1</v>
      </c>
      <c r="F256" s="157" t="s">
        <v>368</v>
      </c>
      <c r="H256" s="158">
        <v>-3.5999999999999996</v>
      </c>
      <c r="I256" s="159"/>
      <c r="L256" s="155"/>
      <c r="M256" s="160"/>
      <c r="U256" s="161"/>
      <c r="AT256" s="156" t="s">
        <v>157</v>
      </c>
      <c r="AU256" s="156" t="s">
        <v>81</v>
      </c>
      <c r="AV256" s="12" t="s">
        <v>81</v>
      </c>
      <c r="AW256" s="12" t="s">
        <v>30</v>
      </c>
      <c r="AX256" s="12" t="s">
        <v>12</v>
      </c>
      <c r="AY256" s="156" t="s">
        <v>148</v>
      </c>
    </row>
    <row r="257" spans="2:65" s="12" customFormat="1">
      <c r="B257" s="155"/>
      <c r="D257" s="143" t="s">
        <v>157</v>
      </c>
      <c r="E257" s="156" t="s">
        <v>1</v>
      </c>
      <c r="F257" s="157" t="s">
        <v>369</v>
      </c>
      <c r="H257" s="158">
        <v>-1.68</v>
      </c>
      <c r="I257" s="159"/>
      <c r="L257" s="155"/>
      <c r="M257" s="160"/>
      <c r="U257" s="161"/>
      <c r="AT257" s="156" t="s">
        <v>157</v>
      </c>
      <c r="AU257" s="156" t="s">
        <v>81</v>
      </c>
      <c r="AV257" s="12" t="s">
        <v>81</v>
      </c>
      <c r="AW257" s="12" t="s">
        <v>30</v>
      </c>
      <c r="AX257" s="12" t="s">
        <v>12</v>
      </c>
      <c r="AY257" s="156" t="s">
        <v>148</v>
      </c>
    </row>
    <row r="258" spans="2:65" s="12" customFormat="1">
      <c r="B258" s="155"/>
      <c r="D258" s="143" t="s">
        <v>157</v>
      </c>
      <c r="E258" s="156" t="s">
        <v>1</v>
      </c>
      <c r="F258" s="157" t="s">
        <v>370</v>
      </c>
      <c r="H258" s="158">
        <v>28.452000000000002</v>
      </c>
      <c r="I258" s="159"/>
      <c r="L258" s="155"/>
      <c r="M258" s="160"/>
      <c r="U258" s="161"/>
      <c r="AT258" s="156" t="s">
        <v>157</v>
      </c>
      <c r="AU258" s="156" t="s">
        <v>81</v>
      </c>
      <c r="AV258" s="12" t="s">
        <v>81</v>
      </c>
      <c r="AW258" s="12" t="s">
        <v>30</v>
      </c>
      <c r="AX258" s="12" t="s">
        <v>12</v>
      </c>
      <c r="AY258" s="156" t="s">
        <v>148</v>
      </c>
    </row>
    <row r="259" spans="2:65" s="12" customFormat="1">
      <c r="B259" s="155"/>
      <c r="D259" s="143" t="s">
        <v>157</v>
      </c>
      <c r="E259" s="156" t="s">
        <v>1</v>
      </c>
      <c r="F259" s="157" t="s">
        <v>368</v>
      </c>
      <c r="H259" s="158">
        <v>-3.5999999999999996</v>
      </c>
      <c r="I259" s="159"/>
      <c r="L259" s="155"/>
      <c r="M259" s="160"/>
      <c r="U259" s="161"/>
      <c r="AT259" s="156" t="s">
        <v>157</v>
      </c>
      <c r="AU259" s="156" t="s">
        <v>81</v>
      </c>
      <c r="AV259" s="12" t="s">
        <v>81</v>
      </c>
      <c r="AW259" s="12" t="s">
        <v>30</v>
      </c>
      <c r="AX259" s="12" t="s">
        <v>12</v>
      </c>
      <c r="AY259" s="156" t="s">
        <v>148</v>
      </c>
    </row>
    <row r="260" spans="2:65" s="12" customFormat="1">
      <c r="B260" s="155"/>
      <c r="D260" s="143" t="s">
        <v>157</v>
      </c>
      <c r="E260" s="156" t="s">
        <v>1</v>
      </c>
      <c r="F260" s="157" t="s">
        <v>369</v>
      </c>
      <c r="H260" s="158">
        <v>-1.68</v>
      </c>
      <c r="I260" s="159"/>
      <c r="L260" s="155"/>
      <c r="M260" s="160"/>
      <c r="U260" s="161"/>
      <c r="AT260" s="156" t="s">
        <v>157</v>
      </c>
      <c r="AU260" s="156" t="s">
        <v>81</v>
      </c>
      <c r="AV260" s="12" t="s">
        <v>81</v>
      </c>
      <c r="AW260" s="12" t="s">
        <v>30</v>
      </c>
      <c r="AX260" s="12" t="s">
        <v>12</v>
      </c>
      <c r="AY260" s="156" t="s">
        <v>148</v>
      </c>
    </row>
    <row r="261" spans="2:65" s="13" customFormat="1">
      <c r="B261" s="162"/>
      <c r="D261" s="143" t="s">
        <v>157</v>
      </c>
      <c r="E261" s="163" t="s">
        <v>1</v>
      </c>
      <c r="F261" s="164" t="s">
        <v>160</v>
      </c>
      <c r="H261" s="165">
        <v>46.38000000000001</v>
      </c>
      <c r="I261" s="166"/>
      <c r="L261" s="162"/>
      <c r="M261" s="167"/>
      <c r="U261" s="168"/>
      <c r="AT261" s="163" t="s">
        <v>157</v>
      </c>
      <c r="AU261" s="163" t="s">
        <v>81</v>
      </c>
      <c r="AV261" s="13" t="s">
        <v>153</v>
      </c>
      <c r="AW261" s="13" t="s">
        <v>30</v>
      </c>
      <c r="AX261" s="13" t="s">
        <v>79</v>
      </c>
      <c r="AY261" s="163" t="s">
        <v>148</v>
      </c>
    </row>
    <row r="262" spans="2:65" s="1" customFormat="1" ht="21.75" customHeight="1">
      <c r="B262" s="31"/>
      <c r="C262" s="129" t="s">
        <v>7</v>
      </c>
      <c r="D262" s="129" t="s">
        <v>149</v>
      </c>
      <c r="E262" s="130" t="s">
        <v>371</v>
      </c>
      <c r="F262" s="131" t="s">
        <v>372</v>
      </c>
      <c r="G262" s="132" t="s">
        <v>261</v>
      </c>
      <c r="H262" s="133">
        <v>2.88</v>
      </c>
      <c r="I262" s="134"/>
      <c r="J262" s="135">
        <f>ROUND(I262*H262,2)</f>
        <v>0</v>
      </c>
      <c r="K262" s="136"/>
      <c r="L262" s="31"/>
      <c r="M262" s="137" t="s">
        <v>1</v>
      </c>
      <c r="N262" s="138" t="s">
        <v>38</v>
      </c>
      <c r="P262" s="139">
        <f>O262*H262</f>
        <v>0</v>
      </c>
      <c r="Q262" s="139">
        <v>0</v>
      </c>
      <c r="R262" s="139">
        <f>Q262*H262</f>
        <v>0</v>
      </c>
      <c r="S262" s="139">
        <v>0</v>
      </c>
      <c r="T262" s="139">
        <f>S262*H262</f>
        <v>0</v>
      </c>
      <c r="U262" s="140" t="s">
        <v>1</v>
      </c>
      <c r="AR262" s="141" t="s">
        <v>153</v>
      </c>
      <c r="AT262" s="141" t="s">
        <v>149</v>
      </c>
      <c r="AU262" s="141" t="s">
        <v>81</v>
      </c>
      <c r="AY262" s="16" t="s">
        <v>148</v>
      </c>
      <c r="BE262" s="142">
        <f>IF(N262="základní",J262,0)</f>
        <v>0</v>
      </c>
      <c r="BF262" s="142">
        <f>IF(N262="snížená",J262,0)</f>
        <v>0</v>
      </c>
      <c r="BG262" s="142">
        <f>IF(N262="zákl. přenesená",J262,0)</f>
        <v>0</v>
      </c>
      <c r="BH262" s="142">
        <f>IF(N262="sníž. přenesená",J262,0)</f>
        <v>0</v>
      </c>
      <c r="BI262" s="142">
        <f>IF(N262="nulová",J262,0)</f>
        <v>0</v>
      </c>
      <c r="BJ262" s="16" t="s">
        <v>79</v>
      </c>
      <c r="BK262" s="142">
        <f>ROUND(I262*H262,2)</f>
        <v>0</v>
      </c>
      <c r="BL262" s="16" t="s">
        <v>153</v>
      </c>
      <c r="BM262" s="141" t="s">
        <v>373</v>
      </c>
    </row>
    <row r="263" spans="2:65" s="1" customFormat="1" ht="19.5">
      <c r="B263" s="31"/>
      <c r="D263" s="143" t="s">
        <v>154</v>
      </c>
      <c r="F263" s="144" t="s">
        <v>374</v>
      </c>
      <c r="I263" s="145"/>
      <c r="L263" s="31"/>
      <c r="M263" s="146"/>
      <c r="U263" s="55"/>
      <c r="AT263" s="16" t="s">
        <v>154</v>
      </c>
      <c r="AU263" s="16" t="s">
        <v>81</v>
      </c>
    </row>
    <row r="264" spans="2:65" s="1" customFormat="1">
      <c r="B264" s="31"/>
      <c r="D264" s="147" t="s">
        <v>155</v>
      </c>
      <c r="F264" s="148" t="s">
        <v>375</v>
      </c>
      <c r="I264" s="145"/>
      <c r="L264" s="31"/>
      <c r="M264" s="146"/>
      <c r="U264" s="55"/>
      <c r="AT264" s="16" t="s">
        <v>155</v>
      </c>
      <c r="AU264" s="16" t="s">
        <v>81</v>
      </c>
    </row>
    <row r="265" spans="2:65" s="11" customFormat="1">
      <c r="B265" s="149"/>
      <c r="D265" s="143" t="s">
        <v>157</v>
      </c>
      <c r="E265" s="150" t="s">
        <v>1</v>
      </c>
      <c r="F265" s="151" t="s">
        <v>376</v>
      </c>
      <c r="H265" s="150" t="s">
        <v>1</v>
      </c>
      <c r="I265" s="152"/>
      <c r="L265" s="149"/>
      <c r="M265" s="153"/>
      <c r="U265" s="154"/>
      <c r="AT265" s="150" t="s">
        <v>157</v>
      </c>
      <c r="AU265" s="150" t="s">
        <v>81</v>
      </c>
      <c r="AV265" s="11" t="s">
        <v>79</v>
      </c>
      <c r="AW265" s="11" t="s">
        <v>30</v>
      </c>
      <c r="AX265" s="11" t="s">
        <v>12</v>
      </c>
      <c r="AY265" s="150" t="s">
        <v>148</v>
      </c>
    </row>
    <row r="266" spans="2:65" s="12" customFormat="1">
      <c r="B266" s="155"/>
      <c r="D266" s="143" t="s">
        <v>157</v>
      </c>
      <c r="E266" s="156" t="s">
        <v>1</v>
      </c>
      <c r="F266" s="157" t="s">
        <v>377</v>
      </c>
      <c r="H266" s="158">
        <v>1.92</v>
      </c>
      <c r="I266" s="159"/>
      <c r="L266" s="155"/>
      <c r="M266" s="160"/>
      <c r="U266" s="161"/>
      <c r="AT266" s="156" t="s">
        <v>157</v>
      </c>
      <c r="AU266" s="156" t="s">
        <v>81</v>
      </c>
      <c r="AV266" s="12" t="s">
        <v>81</v>
      </c>
      <c r="AW266" s="12" t="s">
        <v>30</v>
      </c>
      <c r="AX266" s="12" t="s">
        <v>12</v>
      </c>
      <c r="AY266" s="156" t="s">
        <v>148</v>
      </c>
    </row>
    <row r="267" spans="2:65" s="12" customFormat="1">
      <c r="B267" s="155"/>
      <c r="D267" s="143" t="s">
        <v>157</v>
      </c>
      <c r="E267" s="156" t="s">
        <v>1</v>
      </c>
      <c r="F267" s="157" t="s">
        <v>378</v>
      </c>
      <c r="H267" s="158">
        <v>0.96</v>
      </c>
      <c r="I267" s="159"/>
      <c r="L267" s="155"/>
      <c r="M267" s="160"/>
      <c r="U267" s="161"/>
      <c r="AT267" s="156" t="s">
        <v>157</v>
      </c>
      <c r="AU267" s="156" t="s">
        <v>81</v>
      </c>
      <c r="AV267" s="12" t="s">
        <v>81</v>
      </c>
      <c r="AW267" s="12" t="s">
        <v>30</v>
      </c>
      <c r="AX267" s="12" t="s">
        <v>12</v>
      </c>
      <c r="AY267" s="156" t="s">
        <v>148</v>
      </c>
    </row>
    <row r="268" spans="2:65" s="13" customFormat="1">
      <c r="B268" s="162"/>
      <c r="D268" s="143" t="s">
        <v>157</v>
      </c>
      <c r="E268" s="163" t="s">
        <v>1</v>
      </c>
      <c r="F268" s="164" t="s">
        <v>160</v>
      </c>
      <c r="H268" s="165">
        <v>2.88</v>
      </c>
      <c r="I268" s="166"/>
      <c r="L268" s="162"/>
      <c r="M268" s="167"/>
      <c r="U268" s="168"/>
      <c r="AT268" s="163" t="s">
        <v>157</v>
      </c>
      <c r="AU268" s="163" t="s">
        <v>81</v>
      </c>
      <c r="AV268" s="13" t="s">
        <v>153</v>
      </c>
      <c r="AW268" s="13" t="s">
        <v>30</v>
      </c>
      <c r="AX268" s="13" t="s">
        <v>79</v>
      </c>
      <c r="AY268" s="163" t="s">
        <v>148</v>
      </c>
    </row>
    <row r="269" spans="2:65" s="1" customFormat="1" ht="37.9" customHeight="1">
      <c r="B269" s="31"/>
      <c r="C269" s="129" t="s">
        <v>208</v>
      </c>
      <c r="D269" s="129" t="s">
        <v>149</v>
      </c>
      <c r="E269" s="130" t="s">
        <v>379</v>
      </c>
      <c r="F269" s="131" t="s">
        <v>380</v>
      </c>
      <c r="G269" s="132" t="s">
        <v>381</v>
      </c>
      <c r="H269" s="133">
        <v>1</v>
      </c>
      <c r="I269" s="134"/>
      <c r="J269" s="135">
        <f>ROUND(I269*H269,2)</f>
        <v>0</v>
      </c>
      <c r="K269" s="136"/>
      <c r="L269" s="31"/>
      <c r="M269" s="137" t="s">
        <v>1</v>
      </c>
      <c r="N269" s="138" t="s">
        <v>38</v>
      </c>
      <c r="P269" s="139">
        <f>O269*H269</f>
        <v>0</v>
      </c>
      <c r="Q269" s="139">
        <v>0</v>
      </c>
      <c r="R269" s="139">
        <f>Q269*H269</f>
        <v>0</v>
      </c>
      <c r="S269" s="139">
        <v>0</v>
      </c>
      <c r="T269" s="139">
        <f>S269*H269</f>
        <v>0</v>
      </c>
      <c r="U269" s="140" t="s">
        <v>1</v>
      </c>
      <c r="AR269" s="141" t="s">
        <v>153</v>
      </c>
      <c r="AT269" s="141" t="s">
        <v>149</v>
      </c>
      <c r="AU269" s="141" t="s">
        <v>81</v>
      </c>
      <c r="AY269" s="16" t="s">
        <v>148</v>
      </c>
      <c r="BE269" s="142">
        <f>IF(N269="základní",J269,0)</f>
        <v>0</v>
      </c>
      <c r="BF269" s="142">
        <f>IF(N269="snížená",J269,0)</f>
        <v>0</v>
      </c>
      <c r="BG269" s="142">
        <f>IF(N269="zákl. přenesená",J269,0)</f>
        <v>0</v>
      </c>
      <c r="BH269" s="142">
        <f>IF(N269="sníž. přenesená",J269,0)</f>
        <v>0</v>
      </c>
      <c r="BI269" s="142">
        <f>IF(N269="nulová",J269,0)</f>
        <v>0</v>
      </c>
      <c r="BJ269" s="16" t="s">
        <v>79</v>
      </c>
      <c r="BK269" s="142">
        <f>ROUND(I269*H269,2)</f>
        <v>0</v>
      </c>
      <c r="BL269" s="16" t="s">
        <v>153</v>
      </c>
      <c r="BM269" s="141" t="s">
        <v>382</v>
      </c>
    </row>
    <row r="270" spans="2:65" s="1" customFormat="1" ht="29.25">
      <c r="B270" s="31"/>
      <c r="D270" s="143" t="s">
        <v>154</v>
      </c>
      <c r="F270" s="144" t="s">
        <v>380</v>
      </c>
      <c r="I270" s="145"/>
      <c r="L270" s="31"/>
      <c r="M270" s="146"/>
      <c r="U270" s="55"/>
      <c r="AT270" s="16" t="s">
        <v>154</v>
      </c>
      <c r="AU270" s="16" t="s">
        <v>81</v>
      </c>
    </row>
    <row r="271" spans="2:65" s="1" customFormat="1" ht="29.25">
      <c r="B271" s="31"/>
      <c r="D271" s="143" t="s">
        <v>174</v>
      </c>
      <c r="F271" s="169" t="s">
        <v>383</v>
      </c>
      <c r="I271" s="145"/>
      <c r="L271" s="31"/>
      <c r="M271" s="146"/>
      <c r="U271" s="55"/>
      <c r="AT271" s="16" t="s">
        <v>174</v>
      </c>
      <c r="AU271" s="16" t="s">
        <v>81</v>
      </c>
    </row>
    <row r="272" spans="2:65" s="1" customFormat="1" ht="16.5" customHeight="1">
      <c r="B272" s="31"/>
      <c r="C272" s="129" t="s">
        <v>384</v>
      </c>
      <c r="D272" s="129" t="s">
        <v>149</v>
      </c>
      <c r="E272" s="130" t="s">
        <v>385</v>
      </c>
      <c r="F272" s="131" t="s">
        <v>386</v>
      </c>
      <c r="G272" s="132" t="s">
        <v>261</v>
      </c>
      <c r="H272" s="133">
        <v>142.35</v>
      </c>
      <c r="I272" s="134"/>
      <c r="J272" s="135">
        <f>ROUND(I272*H272,2)</f>
        <v>0</v>
      </c>
      <c r="K272" s="136"/>
      <c r="L272" s="31"/>
      <c r="M272" s="137" t="s">
        <v>1</v>
      </c>
      <c r="N272" s="138" t="s">
        <v>38</v>
      </c>
      <c r="P272" s="139">
        <f>O272*H272</f>
        <v>0</v>
      </c>
      <c r="Q272" s="139">
        <v>0</v>
      </c>
      <c r="R272" s="139">
        <f>Q272*H272</f>
        <v>0</v>
      </c>
      <c r="S272" s="139">
        <v>0</v>
      </c>
      <c r="T272" s="139">
        <f>S272*H272</f>
        <v>0</v>
      </c>
      <c r="U272" s="140" t="s">
        <v>1</v>
      </c>
      <c r="AR272" s="141" t="s">
        <v>153</v>
      </c>
      <c r="AT272" s="141" t="s">
        <v>149</v>
      </c>
      <c r="AU272" s="141" t="s">
        <v>81</v>
      </c>
      <c r="AY272" s="16" t="s">
        <v>148</v>
      </c>
      <c r="BE272" s="142">
        <f>IF(N272="základní",J272,0)</f>
        <v>0</v>
      </c>
      <c r="BF272" s="142">
        <f>IF(N272="snížená",J272,0)</f>
        <v>0</v>
      </c>
      <c r="BG272" s="142">
        <f>IF(N272="zákl. přenesená",J272,0)</f>
        <v>0</v>
      </c>
      <c r="BH272" s="142">
        <f>IF(N272="sníž. přenesená",J272,0)</f>
        <v>0</v>
      </c>
      <c r="BI272" s="142">
        <f>IF(N272="nulová",J272,0)</f>
        <v>0</v>
      </c>
      <c r="BJ272" s="16" t="s">
        <v>79</v>
      </c>
      <c r="BK272" s="142">
        <f>ROUND(I272*H272,2)</f>
        <v>0</v>
      </c>
      <c r="BL272" s="16" t="s">
        <v>153</v>
      </c>
      <c r="BM272" s="141" t="s">
        <v>387</v>
      </c>
    </row>
    <row r="273" spans="2:65" s="1" customFormat="1">
      <c r="B273" s="31"/>
      <c r="D273" s="143" t="s">
        <v>154</v>
      </c>
      <c r="F273" s="144" t="s">
        <v>388</v>
      </c>
      <c r="I273" s="145"/>
      <c r="L273" s="31"/>
      <c r="M273" s="146"/>
      <c r="U273" s="55"/>
      <c r="AT273" s="16" t="s">
        <v>154</v>
      </c>
      <c r="AU273" s="16" t="s">
        <v>81</v>
      </c>
    </row>
    <row r="274" spans="2:65" s="1" customFormat="1">
      <c r="B274" s="31"/>
      <c r="D274" s="147" t="s">
        <v>155</v>
      </c>
      <c r="F274" s="148" t="s">
        <v>389</v>
      </c>
      <c r="I274" s="145"/>
      <c r="L274" s="31"/>
      <c r="M274" s="146"/>
      <c r="U274" s="55"/>
      <c r="AT274" s="16" t="s">
        <v>155</v>
      </c>
      <c r="AU274" s="16" t="s">
        <v>81</v>
      </c>
    </row>
    <row r="275" spans="2:65" s="11" customFormat="1" ht="22.5">
      <c r="B275" s="149"/>
      <c r="D275" s="143" t="s">
        <v>157</v>
      </c>
      <c r="E275" s="150" t="s">
        <v>1</v>
      </c>
      <c r="F275" s="151" t="s">
        <v>390</v>
      </c>
      <c r="H275" s="150" t="s">
        <v>1</v>
      </c>
      <c r="I275" s="152"/>
      <c r="L275" s="149"/>
      <c r="M275" s="153"/>
      <c r="U275" s="154"/>
      <c r="AT275" s="150" t="s">
        <v>157</v>
      </c>
      <c r="AU275" s="150" t="s">
        <v>81</v>
      </c>
      <c r="AV275" s="11" t="s">
        <v>79</v>
      </c>
      <c r="AW275" s="11" t="s">
        <v>30</v>
      </c>
      <c r="AX275" s="11" t="s">
        <v>12</v>
      </c>
      <c r="AY275" s="150" t="s">
        <v>148</v>
      </c>
    </row>
    <row r="276" spans="2:65" s="12" customFormat="1">
      <c r="B276" s="155"/>
      <c r="D276" s="143" t="s">
        <v>157</v>
      </c>
      <c r="E276" s="156" t="s">
        <v>1</v>
      </c>
      <c r="F276" s="157" t="s">
        <v>391</v>
      </c>
      <c r="H276" s="158">
        <v>71.22</v>
      </c>
      <c r="I276" s="159"/>
      <c r="L276" s="155"/>
      <c r="M276" s="160"/>
      <c r="U276" s="161"/>
      <c r="AT276" s="156" t="s">
        <v>157</v>
      </c>
      <c r="AU276" s="156" t="s">
        <v>81</v>
      </c>
      <c r="AV276" s="12" t="s">
        <v>81</v>
      </c>
      <c r="AW276" s="12" t="s">
        <v>30</v>
      </c>
      <c r="AX276" s="12" t="s">
        <v>12</v>
      </c>
      <c r="AY276" s="156" t="s">
        <v>148</v>
      </c>
    </row>
    <row r="277" spans="2:65" s="12" customFormat="1">
      <c r="B277" s="155"/>
      <c r="D277" s="143" t="s">
        <v>157</v>
      </c>
      <c r="E277" s="156" t="s">
        <v>1</v>
      </c>
      <c r="F277" s="157" t="s">
        <v>392</v>
      </c>
      <c r="H277" s="158">
        <v>71.13</v>
      </c>
      <c r="I277" s="159"/>
      <c r="L277" s="155"/>
      <c r="M277" s="160"/>
      <c r="U277" s="161"/>
      <c r="AT277" s="156" t="s">
        <v>157</v>
      </c>
      <c r="AU277" s="156" t="s">
        <v>81</v>
      </c>
      <c r="AV277" s="12" t="s">
        <v>81</v>
      </c>
      <c r="AW277" s="12" t="s">
        <v>30</v>
      </c>
      <c r="AX277" s="12" t="s">
        <v>12</v>
      </c>
      <c r="AY277" s="156" t="s">
        <v>148</v>
      </c>
    </row>
    <row r="278" spans="2:65" s="13" customFormat="1">
      <c r="B278" s="162"/>
      <c r="D278" s="143" t="s">
        <v>157</v>
      </c>
      <c r="E278" s="163" t="s">
        <v>1</v>
      </c>
      <c r="F278" s="164" t="s">
        <v>160</v>
      </c>
      <c r="H278" s="165">
        <v>142.35</v>
      </c>
      <c r="I278" s="166"/>
      <c r="L278" s="162"/>
      <c r="M278" s="167"/>
      <c r="U278" s="168"/>
      <c r="AT278" s="163" t="s">
        <v>157</v>
      </c>
      <c r="AU278" s="163" t="s">
        <v>81</v>
      </c>
      <c r="AV278" s="13" t="s">
        <v>153</v>
      </c>
      <c r="AW278" s="13" t="s">
        <v>30</v>
      </c>
      <c r="AX278" s="13" t="s">
        <v>79</v>
      </c>
      <c r="AY278" s="163" t="s">
        <v>148</v>
      </c>
    </row>
    <row r="279" spans="2:65" s="1" customFormat="1" ht="24.2" customHeight="1">
      <c r="B279" s="31"/>
      <c r="C279" s="129" t="s">
        <v>214</v>
      </c>
      <c r="D279" s="129" t="s">
        <v>149</v>
      </c>
      <c r="E279" s="130" t="s">
        <v>393</v>
      </c>
      <c r="F279" s="131" t="s">
        <v>394</v>
      </c>
      <c r="G279" s="132" t="s">
        <v>238</v>
      </c>
      <c r="H279" s="133">
        <v>2</v>
      </c>
      <c r="I279" s="134"/>
      <c r="J279" s="135">
        <f>ROUND(I279*H279,2)</f>
        <v>0</v>
      </c>
      <c r="K279" s="136"/>
      <c r="L279" s="31"/>
      <c r="M279" s="137" t="s">
        <v>1</v>
      </c>
      <c r="N279" s="138" t="s">
        <v>38</v>
      </c>
      <c r="P279" s="139">
        <f>O279*H279</f>
        <v>0</v>
      </c>
      <c r="Q279" s="139">
        <v>0</v>
      </c>
      <c r="R279" s="139">
        <f>Q279*H279</f>
        <v>0</v>
      </c>
      <c r="S279" s="139">
        <v>0</v>
      </c>
      <c r="T279" s="139">
        <f>S279*H279</f>
        <v>0</v>
      </c>
      <c r="U279" s="140" t="s">
        <v>1</v>
      </c>
      <c r="AR279" s="141" t="s">
        <v>153</v>
      </c>
      <c r="AT279" s="141" t="s">
        <v>149</v>
      </c>
      <c r="AU279" s="141" t="s">
        <v>81</v>
      </c>
      <c r="AY279" s="16" t="s">
        <v>148</v>
      </c>
      <c r="BE279" s="142">
        <f>IF(N279="základní",J279,0)</f>
        <v>0</v>
      </c>
      <c r="BF279" s="142">
        <f>IF(N279="snížená",J279,0)</f>
        <v>0</v>
      </c>
      <c r="BG279" s="142">
        <f>IF(N279="zákl. přenesená",J279,0)</f>
        <v>0</v>
      </c>
      <c r="BH279" s="142">
        <f>IF(N279="sníž. přenesená",J279,0)</f>
        <v>0</v>
      </c>
      <c r="BI279" s="142">
        <f>IF(N279="nulová",J279,0)</f>
        <v>0</v>
      </c>
      <c r="BJ279" s="16" t="s">
        <v>79</v>
      </c>
      <c r="BK279" s="142">
        <f>ROUND(I279*H279,2)</f>
        <v>0</v>
      </c>
      <c r="BL279" s="16" t="s">
        <v>153</v>
      </c>
      <c r="BM279" s="141" t="s">
        <v>395</v>
      </c>
    </row>
    <row r="280" spans="2:65" s="1" customFormat="1" ht="19.5">
      <c r="B280" s="31"/>
      <c r="D280" s="143" t="s">
        <v>154</v>
      </c>
      <c r="F280" s="144" t="s">
        <v>396</v>
      </c>
      <c r="I280" s="145"/>
      <c r="L280" s="31"/>
      <c r="M280" s="146"/>
      <c r="U280" s="55"/>
      <c r="AT280" s="16" t="s">
        <v>154</v>
      </c>
      <c r="AU280" s="16" t="s">
        <v>81</v>
      </c>
    </row>
    <row r="281" spans="2:65" s="1" customFormat="1">
      <c r="B281" s="31"/>
      <c r="D281" s="147" t="s">
        <v>155</v>
      </c>
      <c r="F281" s="148" t="s">
        <v>397</v>
      </c>
      <c r="I281" s="145"/>
      <c r="L281" s="31"/>
      <c r="M281" s="146"/>
      <c r="U281" s="55"/>
      <c r="AT281" s="16" t="s">
        <v>155</v>
      </c>
      <c r="AU281" s="16" t="s">
        <v>81</v>
      </c>
    </row>
    <row r="282" spans="2:65" s="1" customFormat="1" ht="29.25">
      <c r="B282" s="31"/>
      <c r="D282" s="143" t="s">
        <v>174</v>
      </c>
      <c r="F282" s="169" t="s">
        <v>383</v>
      </c>
      <c r="I282" s="145"/>
      <c r="L282" s="31"/>
      <c r="M282" s="146"/>
      <c r="U282" s="55"/>
      <c r="AT282" s="16" t="s">
        <v>174</v>
      </c>
      <c r="AU282" s="16" t="s">
        <v>81</v>
      </c>
    </row>
    <row r="283" spans="2:65" s="11" customFormat="1">
      <c r="B283" s="149"/>
      <c r="D283" s="143" t="s">
        <v>157</v>
      </c>
      <c r="E283" s="150" t="s">
        <v>1</v>
      </c>
      <c r="F283" s="151" t="s">
        <v>398</v>
      </c>
      <c r="H283" s="150" t="s">
        <v>1</v>
      </c>
      <c r="I283" s="152"/>
      <c r="L283" s="149"/>
      <c r="M283" s="153"/>
      <c r="U283" s="154"/>
      <c r="AT283" s="150" t="s">
        <v>157</v>
      </c>
      <c r="AU283" s="150" t="s">
        <v>81</v>
      </c>
      <c r="AV283" s="11" t="s">
        <v>79</v>
      </c>
      <c r="AW283" s="11" t="s">
        <v>30</v>
      </c>
      <c r="AX283" s="11" t="s">
        <v>12</v>
      </c>
      <c r="AY283" s="150" t="s">
        <v>148</v>
      </c>
    </row>
    <row r="284" spans="2:65" s="12" customFormat="1">
      <c r="B284" s="155"/>
      <c r="D284" s="143" t="s">
        <v>157</v>
      </c>
      <c r="E284" s="156" t="s">
        <v>1</v>
      </c>
      <c r="F284" s="157" t="s">
        <v>81</v>
      </c>
      <c r="H284" s="158">
        <v>2</v>
      </c>
      <c r="I284" s="159"/>
      <c r="L284" s="155"/>
      <c r="M284" s="160"/>
      <c r="U284" s="161"/>
      <c r="AT284" s="156" t="s">
        <v>157</v>
      </c>
      <c r="AU284" s="156" t="s">
        <v>81</v>
      </c>
      <c r="AV284" s="12" t="s">
        <v>81</v>
      </c>
      <c r="AW284" s="12" t="s">
        <v>30</v>
      </c>
      <c r="AX284" s="12" t="s">
        <v>12</v>
      </c>
      <c r="AY284" s="156" t="s">
        <v>148</v>
      </c>
    </row>
    <row r="285" spans="2:65" s="13" customFormat="1">
      <c r="B285" s="162"/>
      <c r="D285" s="143" t="s">
        <v>157</v>
      </c>
      <c r="E285" s="163" t="s">
        <v>1</v>
      </c>
      <c r="F285" s="164" t="s">
        <v>160</v>
      </c>
      <c r="H285" s="165">
        <v>2</v>
      </c>
      <c r="I285" s="166"/>
      <c r="L285" s="162"/>
      <c r="M285" s="167"/>
      <c r="U285" s="168"/>
      <c r="AT285" s="163" t="s">
        <v>157</v>
      </c>
      <c r="AU285" s="163" t="s">
        <v>81</v>
      </c>
      <c r="AV285" s="13" t="s">
        <v>153</v>
      </c>
      <c r="AW285" s="13" t="s">
        <v>30</v>
      </c>
      <c r="AX285" s="13" t="s">
        <v>79</v>
      </c>
      <c r="AY285" s="163" t="s">
        <v>148</v>
      </c>
    </row>
    <row r="286" spans="2:65" s="1" customFormat="1" ht="24.2" customHeight="1">
      <c r="B286" s="31"/>
      <c r="C286" s="129" t="s">
        <v>399</v>
      </c>
      <c r="D286" s="129" t="s">
        <v>149</v>
      </c>
      <c r="E286" s="130" t="s">
        <v>400</v>
      </c>
      <c r="F286" s="131" t="s">
        <v>401</v>
      </c>
      <c r="G286" s="132" t="s">
        <v>238</v>
      </c>
      <c r="H286" s="133">
        <v>24</v>
      </c>
      <c r="I286" s="134"/>
      <c r="J286" s="135">
        <f>ROUND(I286*H286,2)</f>
        <v>0</v>
      </c>
      <c r="K286" s="136"/>
      <c r="L286" s="31"/>
      <c r="M286" s="137" t="s">
        <v>1</v>
      </c>
      <c r="N286" s="138" t="s">
        <v>38</v>
      </c>
      <c r="P286" s="139">
        <f>O286*H286</f>
        <v>0</v>
      </c>
      <c r="Q286" s="139">
        <v>0</v>
      </c>
      <c r="R286" s="139">
        <f>Q286*H286</f>
        <v>0</v>
      </c>
      <c r="S286" s="139">
        <v>0</v>
      </c>
      <c r="T286" s="139">
        <f>S286*H286</f>
        <v>0</v>
      </c>
      <c r="U286" s="140" t="s">
        <v>1</v>
      </c>
      <c r="AR286" s="141" t="s">
        <v>153</v>
      </c>
      <c r="AT286" s="141" t="s">
        <v>149</v>
      </c>
      <c r="AU286" s="141" t="s">
        <v>81</v>
      </c>
      <c r="AY286" s="16" t="s">
        <v>148</v>
      </c>
      <c r="BE286" s="142">
        <f>IF(N286="základní",J286,0)</f>
        <v>0</v>
      </c>
      <c r="BF286" s="142">
        <f>IF(N286="snížená",J286,0)</f>
        <v>0</v>
      </c>
      <c r="BG286" s="142">
        <f>IF(N286="zákl. přenesená",J286,0)</f>
        <v>0</v>
      </c>
      <c r="BH286" s="142">
        <f>IF(N286="sníž. přenesená",J286,0)</f>
        <v>0</v>
      </c>
      <c r="BI286" s="142">
        <f>IF(N286="nulová",J286,0)</f>
        <v>0</v>
      </c>
      <c r="BJ286" s="16" t="s">
        <v>79</v>
      </c>
      <c r="BK286" s="142">
        <f>ROUND(I286*H286,2)</f>
        <v>0</v>
      </c>
      <c r="BL286" s="16" t="s">
        <v>153</v>
      </c>
      <c r="BM286" s="141" t="s">
        <v>402</v>
      </c>
    </row>
    <row r="287" spans="2:65" s="1" customFormat="1" ht="19.5">
      <c r="B287" s="31"/>
      <c r="D287" s="143" t="s">
        <v>154</v>
      </c>
      <c r="F287" s="144" t="s">
        <v>403</v>
      </c>
      <c r="I287" s="145"/>
      <c r="L287" s="31"/>
      <c r="M287" s="146"/>
      <c r="U287" s="55"/>
      <c r="AT287" s="16" t="s">
        <v>154</v>
      </c>
      <c r="AU287" s="16" t="s">
        <v>81</v>
      </c>
    </row>
    <row r="288" spans="2:65" s="1" customFormat="1">
      <c r="B288" s="31"/>
      <c r="D288" s="147" t="s">
        <v>155</v>
      </c>
      <c r="F288" s="148" t="s">
        <v>404</v>
      </c>
      <c r="I288" s="145"/>
      <c r="L288" s="31"/>
      <c r="M288" s="146"/>
      <c r="U288" s="55"/>
      <c r="AT288" s="16" t="s">
        <v>155</v>
      </c>
      <c r="AU288" s="16" t="s">
        <v>81</v>
      </c>
    </row>
    <row r="289" spans="2:65" s="11" customFormat="1">
      <c r="B289" s="149"/>
      <c r="D289" s="143" t="s">
        <v>157</v>
      </c>
      <c r="E289" s="150" t="s">
        <v>1</v>
      </c>
      <c r="F289" s="151" t="s">
        <v>405</v>
      </c>
      <c r="H289" s="150" t="s">
        <v>1</v>
      </c>
      <c r="I289" s="152"/>
      <c r="L289" s="149"/>
      <c r="M289" s="153"/>
      <c r="U289" s="154"/>
      <c r="AT289" s="150" t="s">
        <v>157</v>
      </c>
      <c r="AU289" s="150" t="s">
        <v>81</v>
      </c>
      <c r="AV289" s="11" t="s">
        <v>79</v>
      </c>
      <c r="AW289" s="11" t="s">
        <v>30</v>
      </c>
      <c r="AX289" s="11" t="s">
        <v>12</v>
      </c>
      <c r="AY289" s="150" t="s">
        <v>148</v>
      </c>
    </row>
    <row r="290" spans="2:65" s="12" customFormat="1">
      <c r="B290" s="155"/>
      <c r="D290" s="143" t="s">
        <v>157</v>
      </c>
      <c r="E290" s="156" t="s">
        <v>1</v>
      </c>
      <c r="F290" s="157" t="s">
        <v>406</v>
      </c>
      <c r="H290" s="158">
        <v>24</v>
      </c>
      <c r="I290" s="159"/>
      <c r="L290" s="155"/>
      <c r="M290" s="160"/>
      <c r="U290" s="161"/>
      <c r="AT290" s="156" t="s">
        <v>157</v>
      </c>
      <c r="AU290" s="156" t="s">
        <v>81</v>
      </c>
      <c r="AV290" s="12" t="s">
        <v>81</v>
      </c>
      <c r="AW290" s="12" t="s">
        <v>30</v>
      </c>
      <c r="AX290" s="12" t="s">
        <v>12</v>
      </c>
      <c r="AY290" s="156" t="s">
        <v>148</v>
      </c>
    </row>
    <row r="291" spans="2:65" s="13" customFormat="1">
      <c r="B291" s="162"/>
      <c r="D291" s="143" t="s">
        <v>157</v>
      </c>
      <c r="E291" s="163" t="s">
        <v>1</v>
      </c>
      <c r="F291" s="164" t="s">
        <v>160</v>
      </c>
      <c r="H291" s="165">
        <v>24</v>
      </c>
      <c r="I291" s="166"/>
      <c r="L291" s="162"/>
      <c r="M291" s="167"/>
      <c r="U291" s="168"/>
      <c r="AT291" s="163" t="s">
        <v>157</v>
      </c>
      <c r="AU291" s="163" t="s">
        <v>81</v>
      </c>
      <c r="AV291" s="13" t="s">
        <v>153</v>
      </c>
      <c r="AW291" s="13" t="s">
        <v>30</v>
      </c>
      <c r="AX291" s="13" t="s">
        <v>79</v>
      </c>
      <c r="AY291" s="163" t="s">
        <v>148</v>
      </c>
    </row>
    <row r="292" spans="2:65" s="1" customFormat="1" ht="24.2" customHeight="1">
      <c r="B292" s="31"/>
      <c r="C292" s="129" t="s">
        <v>314</v>
      </c>
      <c r="D292" s="129" t="s">
        <v>149</v>
      </c>
      <c r="E292" s="130" t="s">
        <v>407</v>
      </c>
      <c r="F292" s="131" t="s">
        <v>408</v>
      </c>
      <c r="G292" s="132" t="s">
        <v>409</v>
      </c>
      <c r="H292" s="133">
        <v>500</v>
      </c>
      <c r="I292" s="134"/>
      <c r="J292" s="135">
        <f>ROUND(I292*H292,2)</f>
        <v>0</v>
      </c>
      <c r="K292" s="136"/>
      <c r="L292" s="31"/>
      <c r="M292" s="137" t="s">
        <v>1</v>
      </c>
      <c r="N292" s="138" t="s">
        <v>38</v>
      </c>
      <c r="P292" s="139">
        <f>O292*H292</f>
        <v>0</v>
      </c>
      <c r="Q292" s="139">
        <v>0</v>
      </c>
      <c r="R292" s="139">
        <f>Q292*H292</f>
        <v>0</v>
      </c>
      <c r="S292" s="139">
        <v>0</v>
      </c>
      <c r="T292" s="139">
        <f>S292*H292</f>
        <v>0</v>
      </c>
      <c r="U292" s="140" t="s">
        <v>1</v>
      </c>
      <c r="AR292" s="141" t="s">
        <v>153</v>
      </c>
      <c r="AT292" s="141" t="s">
        <v>149</v>
      </c>
      <c r="AU292" s="141" t="s">
        <v>81</v>
      </c>
      <c r="AY292" s="16" t="s">
        <v>148</v>
      </c>
      <c r="BE292" s="142">
        <f>IF(N292="základní",J292,0)</f>
        <v>0</v>
      </c>
      <c r="BF292" s="142">
        <f>IF(N292="snížená",J292,0)</f>
        <v>0</v>
      </c>
      <c r="BG292" s="142">
        <f>IF(N292="zákl. přenesená",J292,0)</f>
        <v>0</v>
      </c>
      <c r="BH292" s="142">
        <f>IF(N292="sníž. přenesená",J292,0)</f>
        <v>0</v>
      </c>
      <c r="BI292" s="142">
        <f>IF(N292="nulová",J292,0)</f>
        <v>0</v>
      </c>
      <c r="BJ292" s="16" t="s">
        <v>79</v>
      </c>
      <c r="BK292" s="142">
        <f>ROUND(I292*H292,2)</f>
        <v>0</v>
      </c>
      <c r="BL292" s="16" t="s">
        <v>153</v>
      </c>
      <c r="BM292" s="141" t="s">
        <v>410</v>
      </c>
    </row>
    <row r="293" spans="2:65" s="1" customFormat="1" ht="19.5">
      <c r="B293" s="31"/>
      <c r="D293" s="143" t="s">
        <v>154</v>
      </c>
      <c r="F293" s="144" t="s">
        <v>411</v>
      </c>
      <c r="I293" s="145"/>
      <c r="L293" s="31"/>
      <c r="M293" s="146"/>
      <c r="U293" s="55"/>
      <c r="AT293" s="16" t="s">
        <v>154</v>
      </c>
      <c r="AU293" s="16" t="s">
        <v>81</v>
      </c>
    </row>
    <row r="294" spans="2:65" s="1" customFormat="1">
      <c r="B294" s="31"/>
      <c r="D294" s="147" t="s">
        <v>155</v>
      </c>
      <c r="F294" s="148" t="s">
        <v>412</v>
      </c>
      <c r="I294" s="145"/>
      <c r="L294" s="31"/>
      <c r="M294" s="146"/>
      <c r="U294" s="55"/>
      <c r="AT294" s="16" t="s">
        <v>155</v>
      </c>
      <c r="AU294" s="16" t="s">
        <v>81</v>
      </c>
    </row>
    <row r="295" spans="2:65" s="11" customFormat="1" ht="22.5">
      <c r="B295" s="149"/>
      <c r="D295" s="143" t="s">
        <v>157</v>
      </c>
      <c r="E295" s="150" t="s">
        <v>1</v>
      </c>
      <c r="F295" s="151" t="s">
        <v>413</v>
      </c>
      <c r="H295" s="150" t="s">
        <v>1</v>
      </c>
      <c r="I295" s="152"/>
      <c r="L295" s="149"/>
      <c r="M295" s="153"/>
      <c r="U295" s="154"/>
      <c r="AT295" s="150" t="s">
        <v>157</v>
      </c>
      <c r="AU295" s="150" t="s">
        <v>81</v>
      </c>
      <c r="AV295" s="11" t="s">
        <v>79</v>
      </c>
      <c r="AW295" s="11" t="s">
        <v>30</v>
      </c>
      <c r="AX295" s="11" t="s">
        <v>12</v>
      </c>
      <c r="AY295" s="150" t="s">
        <v>148</v>
      </c>
    </row>
    <row r="296" spans="2:65" s="12" customFormat="1">
      <c r="B296" s="155"/>
      <c r="D296" s="143" t="s">
        <v>157</v>
      </c>
      <c r="E296" s="156" t="s">
        <v>1</v>
      </c>
      <c r="F296" s="157" t="s">
        <v>414</v>
      </c>
      <c r="H296" s="158">
        <v>500</v>
      </c>
      <c r="I296" s="159"/>
      <c r="L296" s="155"/>
      <c r="M296" s="160"/>
      <c r="U296" s="161"/>
      <c r="AT296" s="156" t="s">
        <v>157</v>
      </c>
      <c r="AU296" s="156" t="s">
        <v>81</v>
      </c>
      <c r="AV296" s="12" t="s">
        <v>81</v>
      </c>
      <c r="AW296" s="12" t="s">
        <v>30</v>
      </c>
      <c r="AX296" s="12" t="s">
        <v>12</v>
      </c>
      <c r="AY296" s="156" t="s">
        <v>148</v>
      </c>
    </row>
    <row r="297" spans="2:65" s="13" customFormat="1">
      <c r="B297" s="162"/>
      <c r="D297" s="143" t="s">
        <v>157</v>
      </c>
      <c r="E297" s="163" t="s">
        <v>1</v>
      </c>
      <c r="F297" s="164" t="s">
        <v>160</v>
      </c>
      <c r="H297" s="165">
        <v>500</v>
      </c>
      <c r="I297" s="166"/>
      <c r="L297" s="162"/>
      <c r="M297" s="167"/>
      <c r="U297" s="168"/>
      <c r="AT297" s="163" t="s">
        <v>157</v>
      </c>
      <c r="AU297" s="163" t="s">
        <v>81</v>
      </c>
      <c r="AV297" s="13" t="s">
        <v>153</v>
      </c>
      <c r="AW297" s="13" t="s">
        <v>30</v>
      </c>
      <c r="AX297" s="13" t="s">
        <v>79</v>
      </c>
      <c r="AY297" s="163" t="s">
        <v>148</v>
      </c>
    </row>
    <row r="298" spans="2:65" s="1" customFormat="1" ht="16.5" customHeight="1">
      <c r="B298" s="31"/>
      <c r="C298" s="129" t="s">
        <v>415</v>
      </c>
      <c r="D298" s="129" t="s">
        <v>149</v>
      </c>
      <c r="E298" s="130" t="s">
        <v>416</v>
      </c>
      <c r="F298" s="131" t="s">
        <v>417</v>
      </c>
      <c r="G298" s="132" t="s">
        <v>261</v>
      </c>
      <c r="H298" s="133">
        <v>33.423000000000002</v>
      </c>
      <c r="I298" s="134"/>
      <c r="J298" s="135">
        <f>ROUND(I298*H298,2)</f>
        <v>0</v>
      </c>
      <c r="K298" s="136"/>
      <c r="L298" s="31"/>
      <c r="M298" s="137" t="s">
        <v>1</v>
      </c>
      <c r="N298" s="138" t="s">
        <v>38</v>
      </c>
      <c r="P298" s="139">
        <f>O298*H298</f>
        <v>0</v>
      </c>
      <c r="Q298" s="139">
        <v>0</v>
      </c>
      <c r="R298" s="139">
        <f>Q298*H298</f>
        <v>0</v>
      </c>
      <c r="S298" s="139">
        <v>0</v>
      </c>
      <c r="T298" s="139">
        <f>S298*H298</f>
        <v>0</v>
      </c>
      <c r="U298" s="140" t="s">
        <v>1</v>
      </c>
      <c r="AR298" s="141" t="s">
        <v>153</v>
      </c>
      <c r="AT298" s="141" t="s">
        <v>149</v>
      </c>
      <c r="AU298" s="141" t="s">
        <v>81</v>
      </c>
      <c r="AY298" s="16" t="s">
        <v>148</v>
      </c>
      <c r="BE298" s="142">
        <f>IF(N298="základní",J298,0)</f>
        <v>0</v>
      </c>
      <c r="BF298" s="142">
        <f>IF(N298="snížená",J298,0)</f>
        <v>0</v>
      </c>
      <c r="BG298" s="142">
        <f>IF(N298="zákl. přenesená",J298,0)</f>
        <v>0</v>
      </c>
      <c r="BH298" s="142">
        <f>IF(N298="sníž. přenesená",J298,0)</f>
        <v>0</v>
      </c>
      <c r="BI298" s="142">
        <f>IF(N298="nulová",J298,0)</f>
        <v>0</v>
      </c>
      <c r="BJ298" s="16" t="s">
        <v>79</v>
      </c>
      <c r="BK298" s="142">
        <f>ROUND(I298*H298,2)</f>
        <v>0</v>
      </c>
      <c r="BL298" s="16" t="s">
        <v>153</v>
      </c>
      <c r="BM298" s="141" t="s">
        <v>418</v>
      </c>
    </row>
    <row r="299" spans="2:65" s="1" customFormat="1">
      <c r="B299" s="31"/>
      <c r="D299" s="143" t="s">
        <v>154</v>
      </c>
      <c r="F299" s="144" t="s">
        <v>419</v>
      </c>
      <c r="I299" s="145"/>
      <c r="L299" s="31"/>
      <c r="M299" s="146"/>
      <c r="U299" s="55"/>
      <c r="AT299" s="16" t="s">
        <v>154</v>
      </c>
      <c r="AU299" s="16" t="s">
        <v>81</v>
      </c>
    </row>
    <row r="300" spans="2:65" s="1" customFormat="1">
      <c r="B300" s="31"/>
      <c r="D300" s="147" t="s">
        <v>155</v>
      </c>
      <c r="F300" s="148" t="s">
        <v>420</v>
      </c>
      <c r="I300" s="145"/>
      <c r="L300" s="31"/>
      <c r="M300" s="146"/>
      <c r="U300" s="55"/>
      <c r="AT300" s="16" t="s">
        <v>155</v>
      </c>
      <c r="AU300" s="16" t="s">
        <v>81</v>
      </c>
    </row>
    <row r="301" spans="2:65" s="1" customFormat="1" ht="16.5" customHeight="1">
      <c r="B301" s="31"/>
      <c r="C301" s="129" t="s">
        <v>322</v>
      </c>
      <c r="D301" s="129" t="s">
        <v>149</v>
      </c>
      <c r="E301" s="130" t="s">
        <v>421</v>
      </c>
      <c r="F301" s="131" t="s">
        <v>422</v>
      </c>
      <c r="G301" s="132" t="s">
        <v>261</v>
      </c>
      <c r="H301" s="133">
        <v>10.026999999999999</v>
      </c>
      <c r="I301" s="134"/>
      <c r="J301" s="135">
        <f>ROUND(I301*H301,2)</f>
        <v>0</v>
      </c>
      <c r="K301" s="136"/>
      <c r="L301" s="31"/>
      <c r="M301" s="137" t="s">
        <v>1</v>
      </c>
      <c r="N301" s="138" t="s">
        <v>38</v>
      </c>
      <c r="P301" s="139">
        <f>O301*H301</f>
        <v>0</v>
      </c>
      <c r="Q301" s="139">
        <v>0</v>
      </c>
      <c r="R301" s="139">
        <f>Q301*H301</f>
        <v>0</v>
      </c>
      <c r="S301" s="139">
        <v>0</v>
      </c>
      <c r="T301" s="139">
        <f>S301*H301</f>
        <v>0</v>
      </c>
      <c r="U301" s="140" t="s">
        <v>1</v>
      </c>
      <c r="AR301" s="141" t="s">
        <v>153</v>
      </c>
      <c r="AT301" s="141" t="s">
        <v>149</v>
      </c>
      <c r="AU301" s="141" t="s">
        <v>81</v>
      </c>
      <c r="AY301" s="16" t="s">
        <v>148</v>
      </c>
      <c r="BE301" s="142">
        <f>IF(N301="základní",J301,0)</f>
        <v>0</v>
      </c>
      <c r="BF301" s="142">
        <f>IF(N301="snížená",J301,0)</f>
        <v>0</v>
      </c>
      <c r="BG301" s="142">
        <f>IF(N301="zákl. přenesená",J301,0)</f>
        <v>0</v>
      </c>
      <c r="BH301" s="142">
        <f>IF(N301="sníž. přenesená",J301,0)</f>
        <v>0</v>
      </c>
      <c r="BI301" s="142">
        <f>IF(N301="nulová",J301,0)</f>
        <v>0</v>
      </c>
      <c r="BJ301" s="16" t="s">
        <v>79</v>
      </c>
      <c r="BK301" s="142">
        <f>ROUND(I301*H301,2)</f>
        <v>0</v>
      </c>
      <c r="BL301" s="16" t="s">
        <v>153</v>
      </c>
      <c r="BM301" s="141" t="s">
        <v>423</v>
      </c>
    </row>
    <row r="302" spans="2:65" s="1" customFormat="1">
      <c r="B302" s="31"/>
      <c r="D302" s="143" t="s">
        <v>154</v>
      </c>
      <c r="F302" s="144" t="s">
        <v>424</v>
      </c>
      <c r="I302" s="145"/>
      <c r="L302" s="31"/>
      <c r="M302" s="146"/>
      <c r="U302" s="55"/>
      <c r="AT302" s="16" t="s">
        <v>154</v>
      </c>
      <c r="AU302" s="16" t="s">
        <v>81</v>
      </c>
    </row>
    <row r="303" spans="2:65" s="1" customFormat="1">
      <c r="B303" s="31"/>
      <c r="D303" s="147" t="s">
        <v>155</v>
      </c>
      <c r="F303" s="148" t="s">
        <v>425</v>
      </c>
      <c r="I303" s="145"/>
      <c r="L303" s="31"/>
      <c r="M303" s="146"/>
      <c r="U303" s="55"/>
      <c r="AT303" s="16" t="s">
        <v>155</v>
      </c>
      <c r="AU303" s="16" t="s">
        <v>81</v>
      </c>
    </row>
    <row r="304" spans="2:65" s="1" customFormat="1" ht="16.5" customHeight="1">
      <c r="B304" s="31"/>
      <c r="C304" s="129" t="s">
        <v>426</v>
      </c>
      <c r="D304" s="129" t="s">
        <v>149</v>
      </c>
      <c r="E304" s="130" t="s">
        <v>427</v>
      </c>
      <c r="F304" s="131" t="s">
        <v>428</v>
      </c>
      <c r="G304" s="132" t="s">
        <v>238</v>
      </c>
      <c r="H304" s="133">
        <v>16</v>
      </c>
      <c r="I304" s="134"/>
      <c r="J304" s="135">
        <f>ROUND(I304*H304,2)</f>
        <v>0</v>
      </c>
      <c r="K304" s="136"/>
      <c r="L304" s="31"/>
      <c r="M304" s="137" t="s">
        <v>1</v>
      </c>
      <c r="N304" s="138" t="s">
        <v>38</v>
      </c>
      <c r="P304" s="139">
        <f>O304*H304</f>
        <v>0</v>
      </c>
      <c r="Q304" s="139">
        <v>0</v>
      </c>
      <c r="R304" s="139">
        <f>Q304*H304</f>
        <v>0</v>
      </c>
      <c r="S304" s="139">
        <v>0</v>
      </c>
      <c r="T304" s="139">
        <f>S304*H304</f>
        <v>0</v>
      </c>
      <c r="U304" s="140" t="s">
        <v>1</v>
      </c>
      <c r="AR304" s="141" t="s">
        <v>153</v>
      </c>
      <c r="AT304" s="141" t="s">
        <v>149</v>
      </c>
      <c r="AU304" s="141" t="s">
        <v>81</v>
      </c>
      <c r="AY304" s="16" t="s">
        <v>148</v>
      </c>
      <c r="BE304" s="142">
        <f>IF(N304="základní",J304,0)</f>
        <v>0</v>
      </c>
      <c r="BF304" s="142">
        <f>IF(N304="snížená",J304,0)</f>
        <v>0</v>
      </c>
      <c r="BG304" s="142">
        <f>IF(N304="zákl. přenesená",J304,0)</f>
        <v>0</v>
      </c>
      <c r="BH304" s="142">
        <f>IF(N304="sníž. přenesená",J304,0)</f>
        <v>0</v>
      </c>
      <c r="BI304" s="142">
        <f>IF(N304="nulová",J304,0)</f>
        <v>0</v>
      </c>
      <c r="BJ304" s="16" t="s">
        <v>79</v>
      </c>
      <c r="BK304" s="142">
        <f>ROUND(I304*H304,2)</f>
        <v>0</v>
      </c>
      <c r="BL304" s="16" t="s">
        <v>153</v>
      </c>
      <c r="BM304" s="141" t="s">
        <v>429</v>
      </c>
    </row>
    <row r="305" spans="2:65" s="1" customFormat="1">
      <c r="B305" s="31"/>
      <c r="D305" s="143" t="s">
        <v>154</v>
      </c>
      <c r="F305" s="144" t="s">
        <v>430</v>
      </c>
      <c r="I305" s="145"/>
      <c r="L305" s="31"/>
      <c r="M305" s="146"/>
      <c r="U305" s="55"/>
      <c r="AT305" s="16" t="s">
        <v>154</v>
      </c>
      <c r="AU305" s="16" t="s">
        <v>81</v>
      </c>
    </row>
    <row r="306" spans="2:65" s="1" customFormat="1">
      <c r="B306" s="31"/>
      <c r="D306" s="147" t="s">
        <v>155</v>
      </c>
      <c r="F306" s="148" t="s">
        <v>431</v>
      </c>
      <c r="I306" s="145"/>
      <c r="L306" s="31"/>
      <c r="M306" s="146"/>
      <c r="U306" s="55"/>
      <c r="AT306" s="16" t="s">
        <v>155</v>
      </c>
      <c r="AU306" s="16" t="s">
        <v>81</v>
      </c>
    </row>
    <row r="307" spans="2:65" s="11" customFormat="1">
      <c r="B307" s="149"/>
      <c r="D307" s="143" t="s">
        <v>157</v>
      </c>
      <c r="E307" s="150" t="s">
        <v>1</v>
      </c>
      <c r="F307" s="151" t="s">
        <v>432</v>
      </c>
      <c r="H307" s="150" t="s">
        <v>1</v>
      </c>
      <c r="I307" s="152"/>
      <c r="L307" s="149"/>
      <c r="M307" s="153"/>
      <c r="U307" s="154"/>
      <c r="AT307" s="150" t="s">
        <v>157</v>
      </c>
      <c r="AU307" s="150" t="s">
        <v>81</v>
      </c>
      <c r="AV307" s="11" t="s">
        <v>79</v>
      </c>
      <c r="AW307" s="11" t="s">
        <v>30</v>
      </c>
      <c r="AX307" s="11" t="s">
        <v>12</v>
      </c>
      <c r="AY307" s="150" t="s">
        <v>148</v>
      </c>
    </row>
    <row r="308" spans="2:65" s="12" customFormat="1">
      <c r="B308" s="155"/>
      <c r="D308" s="143" t="s">
        <v>157</v>
      </c>
      <c r="E308" s="156" t="s">
        <v>1</v>
      </c>
      <c r="F308" s="157" t="s">
        <v>433</v>
      </c>
      <c r="H308" s="158">
        <v>16</v>
      </c>
      <c r="I308" s="159"/>
      <c r="L308" s="155"/>
      <c r="M308" s="160"/>
      <c r="U308" s="161"/>
      <c r="AT308" s="156" t="s">
        <v>157</v>
      </c>
      <c r="AU308" s="156" t="s">
        <v>81</v>
      </c>
      <c r="AV308" s="12" t="s">
        <v>81</v>
      </c>
      <c r="AW308" s="12" t="s">
        <v>30</v>
      </c>
      <c r="AX308" s="12" t="s">
        <v>12</v>
      </c>
      <c r="AY308" s="156" t="s">
        <v>148</v>
      </c>
    </row>
    <row r="309" spans="2:65" s="13" customFormat="1">
      <c r="B309" s="162"/>
      <c r="D309" s="143" t="s">
        <v>157</v>
      </c>
      <c r="E309" s="163" t="s">
        <v>1</v>
      </c>
      <c r="F309" s="164" t="s">
        <v>160</v>
      </c>
      <c r="H309" s="165">
        <v>16</v>
      </c>
      <c r="I309" s="166"/>
      <c r="L309" s="162"/>
      <c r="M309" s="167"/>
      <c r="U309" s="168"/>
      <c r="AT309" s="163" t="s">
        <v>157</v>
      </c>
      <c r="AU309" s="163" t="s">
        <v>81</v>
      </c>
      <c r="AV309" s="13" t="s">
        <v>153</v>
      </c>
      <c r="AW309" s="13" t="s">
        <v>30</v>
      </c>
      <c r="AX309" s="13" t="s">
        <v>79</v>
      </c>
      <c r="AY309" s="163" t="s">
        <v>148</v>
      </c>
    </row>
    <row r="310" spans="2:65" s="1" customFormat="1" ht="16.5" customHeight="1">
      <c r="B310" s="31"/>
      <c r="C310" s="129" t="s">
        <v>334</v>
      </c>
      <c r="D310" s="129" t="s">
        <v>149</v>
      </c>
      <c r="E310" s="130" t="s">
        <v>434</v>
      </c>
      <c r="F310" s="131" t="s">
        <v>435</v>
      </c>
      <c r="G310" s="132" t="s">
        <v>238</v>
      </c>
      <c r="H310" s="133">
        <v>5</v>
      </c>
      <c r="I310" s="134"/>
      <c r="J310" s="135">
        <f>ROUND(I310*H310,2)</f>
        <v>0</v>
      </c>
      <c r="K310" s="136"/>
      <c r="L310" s="31"/>
      <c r="M310" s="137" t="s">
        <v>1</v>
      </c>
      <c r="N310" s="138" t="s">
        <v>38</v>
      </c>
      <c r="P310" s="139">
        <f>O310*H310</f>
        <v>0</v>
      </c>
      <c r="Q310" s="139">
        <v>0</v>
      </c>
      <c r="R310" s="139">
        <f>Q310*H310</f>
        <v>0</v>
      </c>
      <c r="S310" s="139">
        <v>0</v>
      </c>
      <c r="T310" s="139">
        <f>S310*H310</f>
        <v>0</v>
      </c>
      <c r="U310" s="140" t="s">
        <v>1</v>
      </c>
      <c r="AR310" s="141" t="s">
        <v>153</v>
      </c>
      <c r="AT310" s="141" t="s">
        <v>149</v>
      </c>
      <c r="AU310" s="141" t="s">
        <v>81</v>
      </c>
      <c r="AY310" s="16" t="s">
        <v>148</v>
      </c>
      <c r="BE310" s="142">
        <f>IF(N310="základní",J310,0)</f>
        <v>0</v>
      </c>
      <c r="BF310" s="142">
        <f>IF(N310="snížená",J310,0)</f>
        <v>0</v>
      </c>
      <c r="BG310" s="142">
        <f>IF(N310="zákl. přenesená",J310,0)</f>
        <v>0</v>
      </c>
      <c r="BH310" s="142">
        <f>IF(N310="sníž. přenesená",J310,0)</f>
        <v>0</v>
      </c>
      <c r="BI310" s="142">
        <f>IF(N310="nulová",J310,0)</f>
        <v>0</v>
      </c>
      <c r="BJ310" s="16" t="s">
        <v>79</v>
      </c>
      <c r="BK310" s="142">
        <f>ROUND(I310*H310,2)</f>
        <v>0</v>
      </c>
      <c r="BL310" s="16" t="s">
        <v>153</v>
      </c>
      <c r="BM310" s="141" t="s">
        <v>436</v>
      </c>
    </row>
    <row r="311" spans="2:65" s="1" customFormat="1">
      <c r="B311" s="31"/>
      <c r="D311" s="143" t="s">
        <v>154</v>
      </c>
      <c r="F311" s="144" t="s">
        <v>437</v>
      </c>
      <c r="I311" s="145"/>
      <c r="L311" s="31"/>
      <c r="M311" s="146"/>
      <c r="U311" s="55"/>
      <c r="AT311" s="16" t="s">
        <v>154</v>
      </c>
      <c r="AU311" s="16" t="s">
        <v>81</v>
      </c>
    </row>
    <row r="312" spans="2:65" s="1" customFormat="1">
      <c r="B312" s="31"/>
      <c r="D312" s="147" t="s">
        <v>155</v>
      </c>
      <c r="F312" s="148" t="s">
        <v>438</v>
      </c>
      <c r="I312" s="145"/>
      <c r="L312" s="31"/>
      <c r="M312" s="146"/>
      <c r="U312" s="55"/>
      <c r="AT312" s="16" t="s">
        <v>155</v>
      </c>
      <c r="AU312" s="16" t="s">
        <v>81</v>
      </c>
    </row>
    <row r="313" spans="2:65" s="1" customFormat="1" ht="24.2" customHeight="1">
      <c r="B313" s="31"/>
      <c r="C313" s="129" t="s">
        <v>439</v>
      </c>
      <c r="D313" s="129" t="s">
        <v>149</v>
      </c>
      <c r="E313" s="130" t="s">
        <v>440</v>
      </c>
      <c r="F313" s="131" t="s">
        <v>441</v>
      </c>
      <c r="G313" s="132" t="s">
        <v>238</v>
      </c>
      <c r="H313" s="133">
        <v>4</v>
      </c>
      <c r="I313" s="134"/>
      <c r="J313" s="135">
        <f>ROUND(I313*H313,2)</f>
        <v>0</v>
      </c>
      <c r="K313" s="136"/>
      <c r="L313" s="31"/>
      <c r="M313" s="137" t="s">
        <v>1</v>
      </c>
      <c r="N313" s="138" t="s">
        <v>38</v>
      </c>
      <c r="P313" s="139">
        <f>O313*H313</f>
        <v>0</v>
      </c>
      <c r="Q313" s="139">
        <v>0</v>
      </c>
      <c r="R313" s="139">
        <f>Q313*H313</f>
        <v>0</v>
      </c>
      <c r="S313" s="139">
        <v>0</v>
      </c>
      <c r="T313" s="139">
        <f>S313*H313</f>
        <v>0</v>
      </c>
      <c r="U313" s="140" t="s">
        <v>1</v>
      </c>
      <c r="AR313" s="141" t="s">
        <v>153</v>
      </c>
      <c r="AT313" s="141" t="s">
        <v>149</v>
      </c>
      <c r="AU313" s="141" t="s">
        <v>81</v>
      </c>
      <c r="AY313" s="16" t="s">
        <v>148</v>
      </c>
      <c r="BE313" s="142">
        <f>IF(N313="základní",J313,0)</f>
        <v>0</v>
      </c>
      <c r="BF313" s="142">
        <f>IF(N313="snížená",J313,0)</f>
        <v>0</v>
      </c>
      <c r="BG313" s="142">
        <f>IF(N313="zákl. přenesená",J313,0)</f>
        <v>0</v>
      </c>
      <c r="BH313" s="142">
        <f>IF(N313="sníž. přenesená",J313,0)</f>
        <v>0</v>
      </c>
      <c r="BI313" s="142">
        <f>IF(N313="nulová",J313,0)</f>
        <v>0</v>
      </c>
      <c r="BJ313" s="16" t="s">
        <v>79</v>
      </c>
      <c r="BK313" s="142">
        <f>ROUND(I313*H313,2)</f>
        <v>0</v>
      </c>
      <c r="BL313" s="16" t="s">
        <v>153</v>
      </c>
      <c r="BM313" s="141" t="s">
        <v>442</v>
      </c>
    </row>
    <row r="314" spans="2:65" s="1" customFormat="1">
      <c r="B314" s="31"/>
      <c r="D314" s="143" t="s">
        <v>154</v>
      </c>
      <c r="F314" s="144" t="s">
        <v>443</v>
      </c>
      <c r="I314" s="145"/>
      <c r="L314" s="31"/>
      <c r="M314" s="146"/>
      <c r="U314" s="55"/>
      <c r="AT314" s="16" t="s">
        <v>154</v>
      </c>
      <c r="AU314" s="16" t="s">
        <v>81</v>
      </c>
    </row>
    <row r="315" spans="2:65" s="1" customFormat="1" ht="16.5" customHeight="1">
      <c r="B315" s="31"/>
      <c r="C315" s="129" t="s">
        <v>341</v>
      </c>
      <c r="D315" s="129" t="s">
        <v>149</v>
      </c>
      <c r="E315" s="130" t="s">
        <v>444</v>
      </c>
      <c r="F315" s="131" t="s">
        <v>445</v>
      </c>
      <c r="G315" s="132" t="s">
        <v>261</v>
      </c>
      <c r="H315" s="133">
        <v>6.24</v>
      </c>
      <c r="I315" s="134"/>
      <c r="J315" s="135">
        <f>ROUND(I315*H315,2)</f>
        <v>0</v>
      </c>
      <c r="K315" s="136"/>
      <c r="L315" s="31"/>
      <c r="M315" s="137" t="s">
        <v>1</v>
      </c>
      <c r="N315" s="138" t="s">
        <v>38</v>
      </c>
      <c r="P315" s="139">
        <f>O315*H315</f>
        <v>0</v>
      </c>
      <c r="Q315" s="139">
        <v>0</v>
      </c>
      <c r="R315" s="139">
        <f>Q315*H315</f>
        <v>0</v>
      </c>
      <c r="S315" s="139">
        <v>0</v>
      </c>
      <c r="T315" s="139">
        <f>S315*H315</f>
        <v>0</v>
      </c>
      <c r="U315" s="140" t="s">
        <v>1</v>
      </c>
      <c r="AR315" s="141" t="s">
        <v>153</v>
      </c>
      <c r="AT315" s="141" t="s">
        <v>149</v>
      </c>
      <c r="AU315" s="141" t="s">
        <v>81</v>
      </c>
      <c r="AY315" s="16" t="s">
        <v>148</v>
      </c>
      <c r="BE315" s="142">
        <f>IF(N315="základní",J315,0)</f>
        <v>0</v>
      </c>
      <c r="BF315" s="142">
        <f>IF(N315="snížená",J315,0)</f>
        <v>0</v>
      </c>
      <c r="BG315" s="142">
        <f>IF(N315="zákl. přenesená",J315,0)</f>
        <v>0</v>
      </c>
      <c r="BH315" s="142">
        <f>IF(N315="sníž. přenesená",J315,0)</f>
        <v>0</v>
      </c>
      <c r="BI315" s="142">
        <f>IF(N315="nulová",J315,0)</f>
        <v>0</v>
      </c>
      <c r="BJ315" s="16" t="s">
        <v>79</v>
      </c>
      <c r="BK315" s="142">
        <f>ROUND(I315*H315,2)</f>
        <v>0</v>
      </c>
      <c r="BL315" s="16" t="s">
        <v>153</v>
      </c>
      <c r="BM315" s="141" t="s">
        <v>446</v>
      </c>
    </row>
    <row r="316" spans="2:65" s="1" customFormat="1">
      <c r="B316" s="31"/>
      <c r="D316" s="143" t="s">
        <v>154</v>
      </c>
      <c r="F316" s="144" t="s">
        <v>447</v>
      </c>
      <c r="I316" s="145"/>
      <c r="L316" s="31"/>
      <c r="M316" s="146"/>
      <c r="U316" s="55"/>
      <c r="AT316" s="16" t="s">
        <v>154</v>
      </c>
      <c r="AU316" s="16" t="s">
        <v>81</v>
      </c>
    </row>
    <row r="317" spans="2:65" s="1" customFormat="1">
      <c r="B317" s="31"/>
      <c r="D317" s="147" t="s">
        <v>155</v>
      </c>
      <c r="F317" s="148" t="s">
        <v>448</v>
      </c>
      <c r="I317" s="145"/>
      <c r="L317" s="31"/>
      <c r="M317" s="146"/>
      <c r="U317" s="55"/>
      <c r="AT317" s="16" t="s">
        <v>155</v>
      </c>
      <c r="AU317" s="16" t="s">
        <v>81</v>
      </c>
    </row>
    <row r="318" spans="2:65" s="11" customFormat="1" ht="22.5">
      <c r="B318" s="149"/>
      <c r="D318" s="143" t="s">
        <v>157</v>
      </c>
      <c r="E318" s="150" t="s">
        <v>1</v>
      </c>
      <c r="F318" s="151" t="s">
        <v>449</v>
      </c>
      <c r="H318" s="150" t="s">
        <v>1</v>
      </c>
      <c r="I318" s="152"/>
      <c r="L318" s="149"/>
      <c r="M318" s="153"/>
      <c r="U318" s="154"/>
      <c r="AT318" s="150" t="s">
        <v>157</v>
      </c>
      <c r="AU318" s="150" t="s">
        <v>81</v>
      </c>
      <c r="AV318" s="11" t="s">
        <v>79</v>
      </c>
      <c r="AW318" s="11" t="s">
        <v>30</v>
      </c>
      <c r="AX318" s="11" t="s">
        <v>12</v>
      </c>
      <c r="AY318" s="150" t="s">
        <v>148</v>
      </c>
    </row>
    <row r="319" spans="2:65" s="11" customFormat="1" ht="22.5">
      <c r="B319" s="149"/>
      <c r="D319" s="143" t="s">
        <v>157</v>
      </c>
      <c r="E319" s="150" t="s">
        <v>1</v>
      </c>
      <c r="F319" s="151" t="s">
        <v>450</v>
      </c>
      <c r="H319" s="150" t="s">
        <v>1</v>
      </c>
      <c r="I319" s="152"/>
      <c r="L319" s="149"/>
      <c r="M319" s="153"/>
      <c r="U319" s="154"/>
      <c r="AT319" s="150" t="s">
        <v>157</v>
      </c>
      <c r="AU319" s="150" t="s">
        <v>81</v>
      </c>
      <c r="AV319" s="11" t="s">
        <v>79</v>
      </c>
      <c r="AW319" s="11" t="s">
        <v>30</v>
      </c>
      <c r="AX319" s="11" t="s">
        <v>12</v>
      </c>
      <c r="AY319" s="150" t="s">
        <v>148</v>
      </c>
    </row>
    <row r="320" spans="2:65" s="12" customFormat="1">
      <c r="B320" s="155"/>
      <c r="D320" s="143" t="s">
        <v>157</v>
      </c>
      <c r="E320" s="156" t="s">
        <v>1</v>
      </c>
      <c r="F320" s="157" t="s">
        <v>451</v>
      </c>
      <c r="H320" s="158">
        <v>6.24</v>
      </c>
      <c r="I320" s="159"/>
      <c r="L320" s="155"/>
      <c r="M320" s="160"/>
      <c r="U320" s="161"/>
      <c r="AT320" s="156" t="s">
        <v>157</v>
      </c>
      <c r="AU320" s="156" t="s">
        <v>81</v>
      </c>
      <c r="AV320" s="12" t="s">
        <v>81</v>
      </c>
      <c r="AW320" s="12" t="s">
        <v>30</v>
      </c>
      <c r="AX320" s="12" t="s">
        <v>12</v>
      </c>
      <c r="AY320" s="156" t="s">
        <v>148</v>
      </c>
    </row>
    <row r="321" spans="2:65" s="13" customFormat="1">
      <c r="B321" s="162"/>
      <c r="D321" s="143" t="s">
        <v>157</v>
      </c>
      <c r="E321" s="163" t="s">
        <v>1</v>
      </c>
      <c r="F321" s="164" t="s">
        <v>160</v>
      </c>
      <c r="H321" s="165">
        <v>6.24</v>
      </c>
      <c r="I321" s="166"/>
      <c r="L321" s="162"/>
      <c r="M321" s="167"/>
      <c r="U321" s="168"/>
      <c r="AT321" s="163" t="s">
        <v>157</v>
      </c>
      <c r="AU321" s="163" t="s">
        <v>81</v>
      </c>
      <c r="AV321" s="13" t="s">
        <v>153</v>
      </c>
      <c r="AW321" s="13" t="s">
        <v>30</v>
      </c>
      <c r="AX321" s="13" t="s">
        <v>79</v>
      </c>
      <c r="AY321" s="163" t="s">
        <v>148</v>
      </c>
    </row>
    <row r="322" spans="2:65" s="1" customFormat="1" ht="24.2" customHeight="1">
      <c r="B322" s="31"/>
      <c r="C322" s="129" t="s">
        <v>452</v>
      </c>
      <c r="D322" s="129" t="s">
        <v>149</v>
      </c>
      <c r="E322" s="130" t="s">
        <v>453</v>
      </c>
      <c r="F322" s="131" t="s">
        <v>454</v>
      </c>
      <c r="G322" s="132" t="s">
        <v>455</v>
      </c>
      <c r="H322" s="133">
        <v>2</v>
      </c>
      <c r="I322" s="134"/>
      <c r="J322" s="135">
        <f>ROUND(I322*H322,2)</f>
        <v>0</v>
      </c>
      <c r="K322" s="136"/>
      <c r="L322" s="31"/>
      <c r="M322" s="137" t="s">
        <v>1</v>
      </c>
      <c r="N322" s="138" t="s">
        <v>38</v>
      </c>
      <c r="P322" s="139">
        <f>O322*H322</f>
        <v>0</v>
      </c>
      <c r="Q322" s="139">
        <v>0</v>
      </c>
      <c r="R322" s="139">
        <f>Q322*H322</f>
        <v>0</v>
      </c>
      <c r="S322" s="139">
        <v>0</v>
      </c>
      <c r="T322" s="139">
        <f>S322*H322</f>
        <v>0</v>
      </c>
      <c r="U322" s="140" t="s">
        <v>1</v>
      </c>
      <c r="AR322" s="141" t="s">
        <v>153</v>
      </c>
      <c r="AT322" s="141" t="s">
        <v>149</v>
      </c>
      <c r="AU322" s="141" t="s">
        <v>81</v>
      </c>
      <c r="AY322" s="16" t="s">
        <v>148</v>
      </c>
      <c r="BE322" s="142">
        <f>IF(N322="základní",J322,0)</f>
        <v>0</v>
      </c>
      <c r="BF322" s="142">
        <f>IF(N322="snížená",J322,0)</f>
        <v>0</v>
      </c>
      <c r="BG322" s="142">
        <f>IF(N322="zákl. přenesená",J322,0)</f>
        <v>0</v>
      </c>
      <c r="BH322" s="142">
        <f>IF(N322="sníž. přenesená",J322,0)</f>
        <v>0</v>
      </c>
      <c r="BI322" s="142">
        <f>IF(N322="nulová",J322,0)</f>
        <v>0</v>
      </c>
      <c r="BJ322" s="16" t="s">
        <v>79</v>
      </c>
      <c r="BK322" s="142">
        <f>ROUND(I322*H322,2)</f>
        <v>0</v>
      </c>
      <c r="BL322" s="16" t="s">
        <v>153</v>
      </c>
      <c r="BM322" s="141" t="s">
        <v>456</v>
      </c>
    </row>
    <row r="323" spans="2:65" s="1" customFormat="1" ht="19.5">
      <c r="B323" s="31"/>
      <c r="D323" s="143" t="s">
        <v>154</v>
      </c>
      <c r="F323" s="144" t="s">
        <v>454</v>
      </c>
      <c r="I323" s="145"/>
      <c r="L323" s="31"/>
      <c r="M323" s="146"/>
      <c r="U323" s="55"/>
      <c r="AT323" s="16" t="s">
        <v>154</v>
      </c>
      <c r="AU323" s="16" t="s">
        <v>81</v>
      </c>
    </row>
    <row r="324" spans="2:65" s="1" customFormat="1" ht="19.5">
      <c r="B324" s="31"/>
      <c r="D324" s="143" t="s">
        <v>174</v>
      </c>
      <c r="F324" s="169" t="s">
        <v>457</v>
      </c>
      <c r="I324" s="145"/>
      <c r="L324" s="31"/>
      <c r="M324" s="146"/>
      <c r="U324" s="55"/>
      <c r="AT324" s="16" t="s">
        <v>174</v>
      </c>
      <c r="AU324" s="16" t="s">
        <v>81</v>
      </c>
    </row>
    <row r="325" spans="2:65" s="1" customFormat="1" ht="44.25" customHeight="1">
      <c r="B325" s="31"/>
      <c r="C325" s="129" t="s">
        <v>348</v>
      </c>
      <c r="D325" s="129" t="s">
        <v>149</v>
      </c>
      <c r="E325" s="130" t="s">
        <v>458</v>
      </c>
      <c r="F325" s="131" t="s">
        <v>459</v>
      </c>
      <c r="G325" s="132" t="s">
        <v>455</v>
      </c>
      <c r="H325" s="133">
        <v>2</v>
      </c>
      <c r="I325" s="134"/>
      <c r="J325" s="135">
        <f>ROUND(I325*H325,2)</f>
        <v>0</v>
      </c>
      <c r="K325" s="136"/>
      <c r="L325" s="31"/>
      <c r="M325" s="137" t="s">
        <v>1</v>
      </c>
      <c r="N325" s="138" t="s">
        <v>38</v>
      </c>
      <c r="P325" s="139">
        <f>O325*H325</f>
        <v>0</v>
      </c>
      <c r="Q325" s="139">
        <v>0</v>
      </c>
      <c r="R325" s="139">
        <f>Q325*H325</f>
        <v>0</v>
      </c>
      <c r="S325" s="139">
        <v>0</v>
      </c>
      <c r="T325" s="139">
        <f>S325*H325</f>
        <v>0</v>
      </c>
      <c r="U325" s="140" t="s">
        <v>1</v>
      </c>
      <c r="AR325" s="141" t="s">
        <v>153</v>
      </c>
      <c r="AT325" s="141" t="s">
        <v>149</v>
      </c>
      <c r="AU325" s="141" t="s">
        <v>81</v>
      </c>
      <c r="AY325" s="16" t="s">
        <v>148</v>
      </c>
      <c r="BE325" s="142">
        <f>IF(N325="základní",J325,0)</f>
        <v>0</v>
      </c>
      <c r="BF325" s="142">
        <f>IF(N325="snížená",J325,0)</f>
        <v>0</v>
      </c>
      <c r="BG325" s="142">
        <f>IF(N325="zákl. přenesená",J325,0)</f>
        <v>0</v>
      </c>
      <c r="BH325" s="142">
        <f>IF(N325="sníž. přenesená",J325,0)</f>
        <v>0</v>
      </c>
      <c r="BI325" s="142">
        <f>IF(N325="nulová",J325,0)</f>
        <v>0</v>
      </c>
      <c r="BJ325" s="16" t="s">
        <v>79</v>
      </c>
      <c r="BK325" s="142">
        <f>ROUND(I325*H325,2)</f>
        <v>0</v>
      </c>
      <c r="BL325" s="16" t="s">
        <v>153</v>
      </c>
      <c r="BM325" s="141" t="s">
        <v>460</v>
      </c>
    </row>
    <row r="326" spans="2:65" s="1" customFormat="1" ht="29.25">
      <c r="B326" s="31"/>
      <c r="D326" s="143" t="s">
        <v>154</v>
      </c>
      <c r="F326" s="144" t="s">
        <v>461</v>
      </c>
      <c r="I326" s="145"/>
      <c r="L326" s="31"/>
      <c r="M326" s="146"/>
      <c r="U326" s="55"/>
      <c r="AT326" s="16" t="s">
        <v>154</v>
      </c>
      <c r="AU326" s="16" t="s">
        <v>81</v>
      </c>
    </row>
    <row r="327" spans="2:65" s="1" customFormat="1" ht="37.9" customHeight="1">
      <c r="B327" s="31"/>
      <c r="C327" s="129" t="s">
        <v>462</v>
      </c>
      <c r="D327" s="129" t="s">
        <v>149</v>
      </c>
      <c r="E327" s="130" t="s">
        <v>463</v>
      </c>
      <c r="F327" s="131" t="s">
        <v>464</v>
      </c>
      <c r="G327" s="132" t="s">
        <v>455</v>
      </c>
      <c r="H327" s="133">
        <v>2</v>
      </c>
      <c r="I327" s="134"/>
      <c r="J327" s="135">
        <f>ROUND(I327*H327,2)</f>
        <v>0</v>
      </c>
      <c r="K327" s="136"/>
      <c r="L327" s="31"/>
      <c r="M327" s="137" t="s">
        <v>1</v>
      </c>
      <c r="N327" s="138" t="s">
        <v>38</v>
      </c>
      <c r="P327" s="139">
        <f>O327*H327</f>
        <v>0</v>
      </c>
      <c r="Q327" s="139">
        <v>0</v>
      </c>
      <c r="R327" s="139">
        <f>Q327*H327</f>
        <v>0</v>
      </c>
      <c r="S327" s="139">
        <v>0</v>
      </c>
      <c r="T327" s="139">
        <f>S327*H327</f>
        <v>0</v>
      </c>
      <c r="U327" s="140" t="s">
        <v>1</v>
      </c>
      <c r="AR327" s="141" t="s">
        <v>153</v>
      </c>
      <c r="AT327" s="141" t="s">
        <v>149</v>
      </c>
      <c r="AU327" s="141" t="s">
        <v>81</v>
      </c>
      <c r="AY327" s="16" t="s">
        <v>148</v>
      </c>
      <c r="BE327" s="142">
        <f>IF(N327="základní",J327,0)</f>
        <v>0</v>
      </c>
      <c r="BF327" s="142">
        <f>IF(N327="snížená",J327,0)</f>
        <v>0</v>
      </c>
      <c r="BG327" s="142">
        <f>IF(N327="zákl. přenesená",J327,0)</f>
        <v>0</v>
      </c>
      <c r="BH327" s="142">
        <f>IF(N327="sníž. přenesená",J327,0)</f>
        <v>0</v>
      </c>
      <c r="BI327" s="142">
        <f>IF(N327="nulová",J327,0)</f>
        <v>0</v>
      </c>
      <c r="BJ327" s="16" t="s">
        <v>79</v>
      </c>
      <c r="BK327" s="142">
        <f>ROUND(I327*H327,2)</f>
        <v>0</v>
      </c>
      <c r="BL327" s="16" t="s">
        <v>153</v>
      </c>
      <c r="BM327" s="141" t="s">
        <v>465</v>
      </c>
    </row>
    <row r="328" spans="2:65" s="1" customFormat="1" ht="29.25">
      <c r="B328" s="31"/>
      <c r="D328" s="143" t="s">
        <v>154</v>
      </c>
      <c r="F328" s="144" t="s">
        <v>466</v>
      </c>
      <c r="I328" s="145"/>
      <c r="L328" s="31"/>
      <c r="M328" s="146"/>
      <c r="U328" s="55"/>
      <c r="AT328" s="16" t="s">
        <v>154</v>
      </c>
      <c r="AU328" s="16" t="s">
        <v>81</v>
      </c>
    </row>
    <row r="329" spans="2:65" s="1" customFormat="1" ht="37.9" customHeight="1">
      <c r="B329" s="31"/>
      <c r="C329" s="129" t="s">
        <v>354</v>
      </c>
      <c r="D329" s="129" t="s">
        <v>149</v>
      </c>
      <c r="E329" s="130" t="s">
        <v>467</v>
      </c>
      <c r="F329" s="131" t="s">
        <v>468</v>
      </c>
      <c r="G329" s="132" t="s">
        <v>455</v>
      </c>
      <c r="H329" s="133">
        <v>2</v>
      </c>
      <c r="I329" s="134"/>
      <c r="J329" s="135">
        <f>ROUND(I329*H329,2)</f>
        <v>0</v>
      </c>
      <c r="K329" s="136"/>
      <c r="L329" s="31"/>
      <c r="M329" s="137" t="s">
        <v>1</v>
      </c>
      <c r="N329" s="138" t="s">
        <v>38</v>
      </c>
      <c r="P329" s="139">
        <f>O329*H329</f>
        <v>0</v>
      </c>
      <c r="Q329" s="139">
        <v>0</v>
      </c>
      <c r="R329" s="139">
        <f>Q329*H329</f>
        <v>0</v>
      </c>
      <c r="S329" s="139">
        <v>0</v>
      </c>
      <c r="T329" s="139">
        <f>S329*H329</f>
        <v>0</v>
      </c>
      <c r="U329" s="140" t="s">
        <v>1</v>
      </c>
      <c r="AR329" s="141" t="s">
        <v>153</v>
      </c>
      <c r="AT329" s="141" t="s">
        <v>149</v>
      </c>
      <c r="AU329" s="141" t="s">
        <v>81</v>
      </c>
      <c r="AY329" s="16" t="s">
        <v>148</v>
      </c>
      <c r="BE329" s="142">
        <f>IF(N329="základní",J329,0)</f>
        <v>0</v>
      </c>
      <c r="BF329" s="142">
        <f>IF(N329="snížená",J329,0)</f>
        <v>0</v>
      </c>
      <c r="BG329" s="142">
        <f>IF(N329="zákl. přenesená",J329,0)</f>
        <v>0</v>
      </c>
      <c r="BH329" s="142">
        <f>IF(N329="sníž. přenesená",J329,0)</f>
        <v>0</v>
      </c>
      <c r="BI329" s="142">
        <f>IF(N329="nulová",J329,0)</f>
        <v>0</v>
      </c>
      <c r="BJ329" s="16" t="s">
        <v>79</v>
      </c>
      <c r="BK329" s="142">
        <f>ROUND(I329*H329,2)</f>
        <v>0</v>
      </c>
      <c r="BL329" s="16" t="s">
        <v>153</v>
      </c>
      <c r="BM329" s="141" t="s">
        <v>469</v>
      </c>
    </row>
    <row r="330" spans="2:65" s="1" customFormat="1" ht="29.25">
      <c r="B330" s="31"/>
      <c r="D330" s="143" t="s">
        <v>154</v>
      </c>
      <c r="F330" s="144" t="s">
        <v>470</v>
      </c>
      <c r="I330" s="145"/>
      <c r="L330" s="31"/>
      <c r="M330" s="146"/>
      <c r="U330" s="55"/>
      <c r="AT330" s="16" t="s">
        <v>154</v>
      </c>
      <c r="AU330" s="16" t="s">
        <v>81</v>
      </c>
    </row>
    <row r="331" spans="2:65" s="1" customFormat="1" ht="44.25" customHeight="1">
      <c r="B331" s="31"/>
      <c r="C331" s="129" t="s">
        <v>471</v>
      </c>
      <c r="D331" s="129" t="s">
        <v>149</v>
      </c>
      <c r="E331" s="130" t="s">
        <v>472</v>
      </c>
      <c r="F331" s="131" t="s">
        <v>473</v>
      </c>
      <c r="G331" s="132" t="s">
        <v>455</v>
      </c>
      <c r="H331" s="133">
        <v>2</v>
      </c>
      <c r="I331" s="134"/>
      <c r="J331" s="135">
        <f>ROUND(I331*H331,2)</f>
        <v>0</v>
      </c>
      <c r="K331" s="136"/>
      <c r="L331" s="31"/>
      <c r="M331" s="137" t="s">
        <v>1</v>
      </c>
      <c r="N331" s="138" t="s">
        <v>38</v>
      </c>
      <c r="P331" s="139">
        <f>O331*H331</f>
        <v>0</v>
      </c>
      <c r="Q331" s="139">
        <v>0</v>
      </c>
      <c r="R331" s="139">
        <f>Q331*H331</f>
        <v>0</v>
      </c>
      <c r="S331" s="139">
        <v>0</v>
      </c>
      <c r="T331" s="139">
        <f>S331*H331</f>
        <v>0</v>
      </c>
      <c r="U331" s="140" t="s">
        <v>1</v>
      </c>
      <c r="AR331" s="141" t="s">
        <v>153</v>
      </c>
      <c r="AT331" s="141" t="s">
        <v>149</v>
      </c>
      <c r="AU331" s="141" t="s">
        <v>81</v>
      </c>
      <c r="AY331" s="16" t="s">
        <v>148</v>
      </c>
      <c r="BE331" s="142">
        <f>IF(N331="základní",J331,0)</f>
        <v>0</v>
      </c>
      <c r="BF331" s="142">
        <f>IF(N331="snížená",J331,0)</f>
        <v>0</v>
      </c>
      <c r="BG331" s="142">
        <f>IF(N331="zákl. přenesená",J331,0)</f>
        <v>0</v>
      </c>
      <c r="BH331" s="142">
        <f>IF(N331="sníž. přenesená",J331,0)</f>
        <v>0</v>
      </c>
      <c r="BI331" s="142">
        <f>IF(N331="nulová",J331,0)</f>
        <v>0</v>
      </c>
      <c r="BJ331" s="16" t="s">
        <v>79</v>
      </c>
      <c r="BK331" s="142">
        <f>ROUND(I331*H331,2)</f>
        <v>0</v>
      </c>
      <c r="BL331" s="16" t="s">
        <v>153</v>
      </c>
      <c r="BM331" s="141" t="s">
        <v>474</v>
      </c>
    </row>
    <row r="332" spans="2:65" s="1" customFormat="1" ht="29.25">
      <c r="B332" s="31"/>
      <c r="D332" s="143" t="s">
        <v>154</v>
      </c>
      <c r="F332" s="144" t="s">
        <v>473</v>
      </c>
      <c r="I332" s="145"/>
      <c r="L332" s="31"/>
      <c r="M332" s="146"/>
      <c r="U332" s="55"/>
      <c r="AT332" s="16" t="s">
        <v>154</v>
      </c>
      <c r="AU332" s="16" t="s">
        <v>81</v>
      </c>
    </row>
    <row r="333" spans="2:65" s="1" customFormat="1" ht="16.5" customHeight="1">
      <c r="B333" s="31"/>
      <c r="C333" s="129" t="s">
        <v>360</v>
      </c>
      <c r="D333" s="129" t="s">
        <v>149</v>
      </c>
      <c r="E333" s="130" t="s">
        <v>475</v>
      </c>
      <c r="F333" s="131" t="s">
        <v>476</v>
      </c>
      <c r="G333" s="132" t="s">
        <v>455</v>
      </c>
      <c r="H333" s="133">
        <v>2</v>
      </c>
      <c r="I333" s="134"/>
      <c r="J333" s="135">
        <f>ROUND(I333*H333,2)</f>
        <v>0</v>
      </c>
      <c r="K333" s="136"/>
      <c r="L333" s="31"/>
      <c r="M333" s="137" t="s">
        <v>1</v>
      </c>
      <c r="N333" s="138" t="s">
        <v>38</v>
      </c>
      <c r="P333" s="139">
        <f>O333*H333</f>
        <v>0</v>
      </c>
      <c r="Q333" s="139">
        <v>0</v>
      </c>
      <c r="R333" s="139">
        <f>Q333*H333</f>
        <v>0</v>
      </c>
      <c r="S333" s="139">
        <v>0</v>
      </c>
      <c r="T333" s="139">
        <f>S333*H333</f>
        <v>0</v>
      </c>
      <c r="U333" s="140" t="s">
        <v>1</v>
      </c>
      <c r="AR333" s="141" t="s">
        <v>153</v>
      </c>
      <c r="AT333" s="141" t="s">
        <v>149</v>
      </c>
      <c r="AU333" s="141" t="s">
        <v>81</v>
      </c>
      <c r="AY333" s="16" t="s">
        <v>148</v>
      </c>
      <c r="BE333" s="142">
        <f>IF(N333="základní",J333,0)</f>
        <v>0</v>
      </c>
      <c r="BF333" s="142">
        <f>IF(N333="snížená",J333,0)</f>
        <v>0</v>
      </c>
      <c r="BG333" s="142">
        <f>IF(N333="zákl. přenesená",J333,0)</f>
        <v>0</v>
      </c>
      <c r="BH333" s="142">
        <f>IF(N333="sníž. přenesená",J333,0)</f>
        <v>0</v>
      </c>
      <c r="BI333" s="142">
        <f>IF(N333="nulová",J333,0)</f>
        <v>0</v>
      </c>
      <c r="BJ333" s="16" t="s">
        <v>79</v>
      </c>
      <c r="BK333" s="142">
        <f>ROUND(I333*H333,2)</f>
        <v>0</v>
      </c>
      <c r="BL333" s="16" t="s">
        <v>153</v>
      </c>
      <c r="BM333" s="141" t="s">
        <v>477</v>
      </c>
    </row>
    <row r="334" spans="2:65" s="1" customFormat="1">
      <c r="B334" s="31"/>
      <c r="D334" s="143" t="s">
        <v>154</v>
      </c>
      <c r="F334" s="144" t="s">
        <v>476</v>
      </c>
      <c r="I334" s="145"/>
      <c r="L334" s="31"/>
      <c r="M334" s="146"/>
      <c r="U334" s="55"/>
      <c r="AT334" s="16" t="s">
        <v>154</v>
      </c>
      <c r="AU334" s="16" t="s">
        <v>81</v>
      </c>
    </row>
    <row r="335" spans="2:65" s="1" customFormat="1" ht="24.2" customHeight="1">
      <c r="B335" s="31"/>
      <c r="C335" s="129" t="s">
        <v>478</v>
      </c>
      <c r="D335" s="129" t="s">
        <v>149</v>
      </c>
      <c r="E335" s="130" t="s">
        <v>479</v>
      </c>
      <c r="F335" s="131" t="s">
        <v>480</v>
      </c>
      <c r="G335" s="132" t="s">
        <v>238</v>
      </c>
      <c r="H335" s="133">
        <v>2</v>
      </c>
      <c r="I335" s="134"/>
      <c r="J335" s="135">
        <f>ROUND(I335*H335,2)</f>
        <v>0</v>
      </c>
      <c r="K335" s="136"/>
      <c r="L335" s="31"/>
      <c r="M335" s="137" t="s">
        <v>1</v>
      </c>
      <c r="N335" s="138" t="s">
        <v>38</v>
      </c>
      <c r="P335" s="139">
        <f>O335*H335</f>
        <v>0</v>
      </c>
      <c r="Q335" s="139">
        <v>0</v>
      </c>
      <c r="R335" s="139">
        <f>Q335*H335</f>
        <v>0</v>
      </c>
      <c r="S335" s="139">
        <v>0</v>
      </c>
      <c r="T335" s="139">
        <f>S335*H335</f>
        <v>0</v>
      </c>
      <c r="U335" s="140" t="s">
        <v>1</v>
      </c>
      <c r="AR335" s="141" t="s">
        <v>153</v>
      </c>
      <c r="AT335" s="141" t="s">
        <v>149</v>
      </c>
      <c r="AU335" s="141" t="s">
        <v>81</v>
      </c>
      <c r="AY335" s="16" t="s">
        <v>148</v>
      </c>
      <c r="BE335" s="142">
        <f>IF(N335="základní",J335,0)</f>
        <v>0</v>
      </c>
      <c r="BF335" s="142">
        <f>IF(N335="snížená",J335,0)</f>
        <v>0</v>
      </c>
      <c r="BG335" s="142">
        <f>IF(N335="zákl. přenesená",J335,0)</f>
        <v>0</v>
      </c>
      <c r="BH335" s="142">
        <f>IF(N335="sníž. přenesená",J335,0)</f>
        <v>0</v>
      </c>
      <c r="BI335" s="142">
        <f>IF(N335="nulová",J335,0)</f>
        <v>0</v>
      </c>
      <c r="BJ335" s="16" t="s">
        <v>79</v>
      </c>
      <c r="BK335" s="142">
        <f>ROUND(I335*H335,2)</f>
        <v>0</v>
      </c>
      <c r="BL335" s="16" t="s">
        <v>153</v>
      </c>
      <c r="BM335" s="141" t="s">
        <v>481</v>
      </c>
    </row>
    <row r="336" spans="2:65" s="1" customFormat="1" ht="19.5">
      <c r="B336" s="31"/>
      <c r="D336" s="143" t="s">
        <v>154</v>
      </c>
      <c r="F336" s="144" t="s">
        <v>482</v>
      </c>
      <c r="I336" s="145"/>
      <c r="L336" s="31"/>
      <c r="M336" s="146"/>
      <c r="U336" s="55"/>
      <c r="AT336" s="16" t="s">
        <v>154</v>
      </c>
      <c r="AU336" s="16" t="s">
        <v>81</v>
      </c>
    </row>
    <row r="337" spans="2:65" s="1" customFormat="1">
      <c r="B337" s="31"/>
      <c r="D337" s="147" t="s">
        <v>155</v>
      </c>
      <c r="F337" s="148" t="s">
        <v>483</v>
      </c>
      <c r="I337" s="145"/>
      <c r="L337" s="31"/>
      <c r="M337" s="146"/>
      <c r="U337" s="55"/>
      <c r="AT337" s="16" t="s">
        <v>155</v>
      </c>
      <c r="AU337" s="16" t="s">
        <v>81</v>
      </c>
    </row>
    <row r="338" spans="2:65" s="11" customFormat="1">
      <c r="B338" s="149"/>
      <c r="D338" s="143" t="s">
        <v>157</v>
      </c>
      <c r="E338" s="150" t="s">
        <v>1</v>
      </c>
      <c r="F338" s="151" t="s">
        <v>484</v>
      </c>
      <c r="H338" s="150" t="s">
        <v>1</v>
      </c>
      <c r="I338" s="152"/>
      <c r="L338" s="149"/>
      <c r="M338" s="153"/>
      <c r="U338" s="154"/>
      <c r="AT338" s="150" t="s">
        <v>157</v>
      </c>
      <c r="AU338" s="150" t="s">
        <v>81</v>
      </c>
      <c r="AV338" s="11" t="s">
        <v>79</v>
      </c>
      <c r="AW338" s="11" t="s">
        <v>30</v>
      </c>
      <c r="AX338" s="11" t="s">
        <v>12</v>
      </c>
      <c r="AY338" s="150" t="s">
        <v>148</v>
      </c>
    </row>
    <row r="339" spans="2:65" s="12" customFormat="1">
      <c r="B339" s="155"/>
      <c r="D339" s="143" t="s">
        <v>157</v>
      </c>
      <c r="E339" s="156" t="s">
        <v>1</v>
      </c>
      <c r="F339" s="157" t="s">
        <v>81</v>
      </c>
      <c r="H339" s="158">
        <v>2</v>
      </c>
      <c r="I339" s="159"/>
      <c r="L339" s="155"/>
      <c r="M339" s="160"/>
      <c r="U339" s="161"/>
      <c r="AT339" s="156" t="s">
        <v>157</v>
      </c>
      <c r="AU339" s="156" t="s">
        <v>81</v>
      </c>
      <c r="AV339" s="12" t="s">
        <v>81</v>
      </c>
      <c r="AW339" s="12" t="s">
        <v>30</v>
      </c>
      <c r="AX339" s="12" t="s">
        <v>12</v>
      </c>
      <c r="AY339" s="156" t="s">
        <v>148</v>
      </c>
    </row>
    <row r="340" spans="2:65" s="13" customFormat="1">
      <c r="B340" s="162"/>
      <c r="D340" s="143" t="s">
        <v>157</v>
      </c>
      <c r="E340" s="163" t="s">
        <v>1</v>
      </c>
      <c r="F340" s="164" t="s">
        <v>160</v>
      </c>
      <c r="H340" s="165">
        <v>2</v>
      </c>
      <c r="I340" s="166"/>
      <c r="L340" s="162"/>
      <c r="M340" s="167"/>
      <c r="U340" s="168"/>
      <c r="AT340" s="163" t="s">
        <v>157</v>
      </c>
      <c r="AU340" s="163" t="s">
        <v>81</v>
      </c>
      <c r="AV340" s="13" t="s">
        <v>153</v>
      </c>
      <c r="AW340" s="13" t="s">
        <v>30</v>
      </c>
      <c r="AX340" s="13" t="s">
        <v>79</v>
      </c>
      <c r="AY340" s="163" t="s">
        <v>148</v>
      </c>
    </row>
    <row r="341" spans="2:65" s="1" customFormat="1" ht="24.2" customHeight="1">
      <c r="B341" s="31"/>
      <c r="C341" s="129" t="s">
        <v>364</v>
      </c>
      <c r="D341" s="129" t="s">
        <v>149</v>
      </c>
      <c r="E341" s="130" t="s">
        <v>485</v>
      </c>
      <c r="F341" s="131" t="s">
        <v>486</v>
      </c>
      <c r="G341" s="132" t="s">
        <v>238</v>
      </c>
      <c r="H341" s="133">
        <v>1</v>
      </c>
      <c r="I341" s="134"/>
      <c r="J341" s="135">
        <f>ROUND(I341*H341,2)</f>
        <v>0</v>
      </c>
      <c r="K341" s="136"/>
      <c r="L341" s="31"/>
      <c r="M341" s="137" t="s">
        <v>1</v>
      </c>
      <c r="N341" s="138" t="s">
        <v>38</v>
      </c>
      <c r="P341" s="139">
        <f>O341*H341</f>
        <v>0</v>
      </c>
      <c r="Q341" s="139">
        <v>0</v>
      </c>
      <c r="R341" s="139">
        <f>Q341*H341</f>
        <v>0</v>
      </c>
      <c r="S341" s="139">
        <v>0</v>
      </c>
      <c r="T341" s="139">
        <f>S341*H341</f>
        <v>0</v>
      </c>
      <c r="U341" s="140" t="s">
        <v>1</v>
      </c>
      <c r="AR341" s="141" t="s">
        <v>153</v>
      </c>
      <c r="AT341" s="141" t="s">
        <v>149</v>
      </c>
      <c r="AU341" s="141" t="s">
        <v>81</v>
      </c>
      <c r="AY341" s="16" t="s">
        <v>148</v>
      </c>
      <c r="BE341" s="142">
        <f>IF(N341="základní",J341,0)</f>
        <v>0</v>
      </c>
      <c r="BF341" s="142">
        <f>IF(N341="snížená",J341,0)</f>
        <v>0</v>
      </c>
      <c r="BG341" s="142">
        <f>IF(N341="zákl. přenesená",J341,0)</f>
        <v>0</v>
      </c>
      <c r="BH341" s="142">
        <f>IF(N341="sníž. přenesená",J341,0)</f>
        <v>0</v>
      </c>
      <c r="BI341" s="142">
        <f>IF(N341="nulová",J341,0)</f>
        <v>0</v>
      </c>
      <c r="BJ341" s="16" t="s">
        <v>79</v>
      </c>
      <c r="BK341" s="142">
        <f>ROUND(I341*H341,2)</f>
        <v>0</v>
      </c>
      <c r="BL341" s="16" t="s">
        <v>153</v>
      </c>
      <c r="BM341" s="141" t="s">
        <v>487</v>
      </c>
    </row>
    <row r="342" spans="2:65" s="1" customFormat="1">
      <c r="B342" s="31"/>
      <c r="D342" s="143" t="s">
        <v>154</v>
      </c>
      <c r="F342" s="144" t="s">
        <v>488</v>
      </c>
      <c r="I342" s="145"/>
      <c r="L342" s="31"/>
      <c r="M342" s="146"/>
      <c r="U342" s="55"/>
      <c r="AT342" s="16" t="s">
        <v>154</v>
      </c>
      <c r="AU342" s="16" t="s">
        <v>81</v>
      </c>
    </row>
    <row r="343" spans="2:65" s="1" customFormat="1" ht="16.5" customHeight="1">
      <c r="B343" s="31"/>
      <c r="C343" s="129" t="s">
        <v>489</v>
      </c>
      <c r="D343" s="129" t="s">
        <v>149</v>
      </c>
      <c r="E343" s="130" t="s">
        <v>490</v>
      </c>
      <c r="F343" s="131" t="s">
        <v>491</v>
      </c>
      <c r="G343" s="132" t="s">
        <v>455</v>
      </c>
      <c r="H343" s="133">
        <v>18</v>
      </c>
      <c r="I343" s="134"/>
      <c r="J343" s="135">
        <f>ROUND(I343*H343,2)</f>
        <v>0</v>
      </c>
      <c r="K343" s="136"/>
      <c r="L343" s="31"/>
      <c r="M343" s="137" t="s">
        <v>1</v>
      </c>
      <c r="N343" s="138" t="s">
        <v>38</v>
      </c>
      <c r="P343" s="139">
        <f>O343*H343</f>
        <v>0</v>
      </c>
      <c r="Q343" s="139">
        <v>0</v>
      </c>
      <c r="R343" s="139">
        <f>Q343*H343</f>
        <v>0</v>
      </c>
      <c r="S343" s="139">
        <v>0</v>
      </c>
      <c r="T343" s="139">
        <f>S343*H343</f>
        <v>0</v>
      </c>
      <c r="U343" s="140" t="s">
        <v>1</v>
      </c>
      <c r="AR343" s="141" t="s">
        <v>153</v>
      </c>
      <c r="AT343" s="141" t="s">
        <v>149</v>
      </c>
      <c r="AU343" s="141" t="s">
        <v>81</v>
      </c>
      <c r="AY343" s="16" t="s">
        <v>148</v>
      </c>
      <c r="BE343" s="142">
        <f>IF(N343="základní",J343,0)</f>
        <v>0</v>
      </c>
      <c r="BF343" s="142">
        <f>IF(N343="snížená",J343,0)</f>
        <v>0</v>
      </c>
      <c r="BG343" s="142">
        <f>IF(N343="zákl. přenesená",J343,0)</f>
        <v>0</v>
      </c>
      <c r="BH343" s="142">
        <f>IF(N343="sníž. přenesená",J343,0)</f>
        <v>0</v>
      </c>
      <c r="BI343" s="142">
        <f>IF(N343="nulová",J343,0)</f>
        <v>0</v>
      </c>
      <c r="BJ343" s="16" t="s">
        <v>79</v>
      </c>
      <c r="BK343" s="142">
        <f>ROUND(I343*H343,2)</f>
        <v>0</v>
      </c>
      <c r="BL343" s="16" t="s">
        <v>153</v>
      </c>
      <c r="BM343" s="141" t="s">
        <v>492</v>
      </c>
    </row>
    <row r="344" spans="2:65" s="1" customFormat="1">
      <c r="B344" s="31"/>
      <c r="D344" s="143" t="s">
        <v>154</v>
      </c>
      <c r="F344" s="144" t="s">
        <v>491</v>
      </c>
      <c r="I344" s="145"/>
      <c r="L344" s="31"/>
      <c r="M344" s="146"/>
      <c r="U344" s="55"/>
      <c r="AT344" s="16" t="s">
        <v>154</v>
      </c>
      <c r="AU344" s="16" t="s">
        <v>81</v>
      </c>
    </row>
    <row r="345" spans="2:65" s="12" customFormat="1">
      <c r="B345" s="155"/>
      <c r="D345" s="143" t="s">
        <v>157</v>
      </c>
      <c r="E345" s="156" t="s">
        <v>1</v>
      </c>
      <c r="F345" s="157" t="s">
        <v>493</v>
      </c>
      <c r="H345" s="158">
        <v>18</v>
      </c>
      <c r="I345" s="159"/>
      <c r="L345" s="155"/>
      <c r="M345" s="160"/>
      <c r="U345" s="161"/>
      <c r="AT345" s="156" t="s">
        <v>157</v>
      </c>
      <c r="AU345" s="156" t="s">
        <v>81</v>
      </c>
      <c r="AV345" s="12" t="s">
        <v>81</v>
      </c>
      <c r="AW345" s="12" t="s">
        <v>30</v>
      </c>
      <c r="AX345" s="12" t="s">
        <v>12</v>
      </c>
      <c r="AY345" s="156" t="s">
        <v>148</v>
      </c>
    </row>
    <row r="346" spans="2:65" s="13" customFormat="1">
      <c r="B346" s="162"/>
      <c r="D346" s="143" t="s">
        <v>157</v>
      </c>
      <c r="E346" s="163" t="s">
        <v>1</v>
      </c>
      <c r="F346" s="164" t="s">
        <v>160</v>
      </c>
      <c r="H346" s="165">
        <v>18</v>
      </c>
      <c r="I346" s="166"/>
      <c r="L346" s="162"/>
      <c r="M346" s="167"/>
      <c r="U346" s="168"/>
      <c r="AT346" s="163" t="s">
        <v>157</v>
      </c>
      <c r="AU346" s="163" t="s">
        <v>81</v>
      </c>
      <c r="AV346" s="13" t="s">
        <v>153</v>
      </c>
      <c r="AW346" s="13" t="s">
        <v>30</v>
      </c>
      <c r="AX346" s="13" t="s">
        <v>79</v>
      </c>
      <c r="AY346" s="163" t="s">
        <v>148</v>
      </c>
    </row>
    <row r="347" spans="2:65" s="10" customFormat="1" ht="22.9" customHeight="1">
      <c r="B347" s="119"/>
      <c r="D347" s="120" t="s">
        <v>72</v>
      </c>
      <c r="E347" s="177" t="s">
        <v>494</v>
      </c>
      <c r="F347" s="177" t="s">
        <v>495</v>
      </c>
      <c r="I347" s="122"/>
      <c r="J347" s="178">
        <f>BK347</f>
        <v>0</v>
      </c>
      <c r="L347" s="119"/>
      <c r="M347" s="124"/>
      <c r="P347" s="125">
        <f>SUM(P348:P353)</f>
        <v>0</v>
      </c>
      <c r="R347" s="125">
        <f>SUM(R348:R353)</f>
        <v>0</v>
      </c>
      <c r="T347" s="125">
        <f>SUM(T348:T353)</f>
        <v>0</v>
      </c>
      <c r="U347" s="126"/>
      <c r="AR347" s="120" t="s">
        <v>79</v>
      </c>
      <c r="AT347" s="127" t="s">
        <v>72</v>
      </c>
      <c r="AU347" s="127" t="s">
        <v>79</v>
      </c>
      <c r="AY347" s="120" t="s">
        <v>148</v>
      </c>
      <c r="BK347" s="128">
        <f>SUM(BK348:BK353)</f>
        <v>0</v>
      </c>
    </row>
    <row r="348" spans="2:65" s="1" customFormat="1" ht="24.2" customHeight="1">
      <c r="B348" s="31"/>
      <c r="C348" s="129" t="s">
        <v>373</v>
      </c>
      <c r="D348" s="129" t="s">
        <v>149</v>
      </c>
      <c r="E348" s="130" t="s">
        <v>496</v>
      </c>
      <c r="F348" s="131" t="s">
        <v>497</v>
      </c>
      <c r="G348" s="132" t="s">
        <v>252</v>
      </c>
      <c r="H348" s="133">
        <v>0.4</v>
      </c>
      <c r="I348" s="134"/>
      <c r="J348" s="135">
        <f>ROUND(I348*H348,2)</f>
        <v>0</v>
      </c>
      <c r="K348" s="136"/>
      <c r="L348" s="31"/>
      <c r="M348" s="137" t="s">
        <v>1</v>
      </c>
      <c r="N348" s="138" t="s">
        <v>38</v>
      </c>
      <c r="P348" s="139">
        <f>O348*H348</f>
        <v>0</v>
      </c>
      <c r="Q348" s="139">
        <v>0</v>
      </c>
      <c r="R348" s="139">
        <f>Q348*H348</f>
        <v>0</v>
      </c>
      <c r="S348" s="139">
        <v>0</v>
      </c>
      <c r="T348" s="139">
        <f>S348*H348</f>
        <v>0</v>
      </c>
      <c r="U348" s="140" t="s">
        <v>1</v>
      </c>
      <c r="AR348" s="141" t="s">
        <v>153</v>
      </c>
      <c r="AT348" s="141" t="s">
        <v>149</v>
      </c>
      <c r="AU348" s="141" t="s">
        <v>81</v>
      </c>
      <c r="AY348" s="16" t="s">
        <v>148</v>
      </c>
      <c r="BE348" s="142">
        <f>IF(N348="základní",J348,0)</f>
        <v>0</v>
      </c>
      <c r="BF348" s="142">
        <f>IF(N348="snížená",J348,0)</f>
        <v>0</v>
      </c>
      <c r="BG348" s="142">
        <f>IF(N348="zákl. přenesená",J348,0)</f>
        <v>0</v>
      </c>
      <c r="BH348" s="142">
        <f>IF(N348="sníž. přenesená",J348,0)</f>
        <v>0</v>
      </c>
      <c r="BI348" s="142">
        <f>IF(N348="nulová",J348,0)</f>
        <v>0</v>
      </c>
      <c r="BJ348" s="16" t="s">
        <v>79</v>
      </c>
      <c r="BK348" s="142">
        <f>ROUND(I348*H348,2)</f>
        <v>0</v>
      </c>
      <c r="BL348" s="16" t="s">
        <v>153</v>
      </c>
      <c r="BM348" s="141" t="s">
        <v>498</v>
      </c>
    </row>
    <row r="349" spans="2:65" s="1" customFormat="1" ht="29.25">
      <c r="B349" s="31"/>
      <c r="D349" s="143" t="s">
        <v>154</v>
      </c>
      <c r="F349" s="144" t="s">
        <v>499</v>
      </c>
      <c r="I349" s="145"/>
      <c r="L349" s="31"/>
      <c r="M349" s="146"/>
      <c r="U349" s="55"/>
      <c r="AT349" s="16" t="s">
        <v>154</v>
      </c>
      <c r="AU349" s="16" t="s">
        <v>81</v>
      </c>
    </row>
    <row r="350" spans="2:65" s="1" customFormat="1">
      <c r="B350" s="31"/>
      <c r="D350" s="147" t="s">
        <v>155</v>
      </c>
      <c r="F350" s="148" t="s">
        <v>500</v>
      </c>
      <c r="I350" s="145"/>
      <c r="L350" s="31"/>
      <c r="M350" s="146"/>
      <c r="U350" s="55"/>
      <c r="AT350" s="16" t="s">
        <v>155</v>
      </c>
      <c r="AU350" s="16" t="s">
        <v>81</v>
      </c>
    </row>
    <row r="351" spans="2:65" s="11" customFormat="1">
      <c r="B351" s="149"/>
      <c r="D351" s="143" t="s">
        <v>157</v>
      </c>
      <c r="E351" s="150" t="s">
        <v>1</v>
      </c>
      <c r="F351" s="151" t="s">
        <v>501</v>
      </c>
      <c r="H351" s="150" t="s">
        <v>1</v>
      </c>
      <c r="I351" s="152"/>
      <c r="L351" s="149"/>
      <c r="M351" s="153"/>
      <c r="U351" s="154"/>
      <c r="AT351" s="150" t="s">
        <v>157</v>
      </c>
      <c r="AU351" s="150" t="s">
        <v>81</v>
      </c>
      <c r="AV351" s="11" t="s">
        <v>79</v>
      </c>
      <c r="AW351" s="11" t="s">
        <v>30</v>
      </c>
      <c r="AX351" s="11" t="s">
        <v>12</v>
      </c>
      <c r="AY351" s="150" t="s">
        <v>148</v>
      </c>
    </row>
    <row r="352" spans="2:65" s="12" customFormat="1">
      <c r="B352" s="155"/>
      <c r="D352" s="143" t="s">
        <v>157</v>
      </c>
      <c r="E352" s="156" t="s">
        <v>1</v>
      </c>
      <c r="F352" s="157" t="s">
        <v>502</v>
      </c>
      <c r="H352" s="158">
        <v>0.4</v>
      </c>
      <c r="I352" s="159"/>
      <c r="L352" s="155"/>
      <c r="M352" s="160"/>
      <c r="U352" s="161"/>
      <c r="AT352" s="156" t="s">
        <v>157</v>
      </c>
      <c r="AU352" s="156" t="s">
        <v>81</v>
      </c>
      <c r="AV352" s="12" t="s">
        <v>81</v>
      </c>
      <c r="AW352" s="12" t="s">
        <v>30</v>
      </c>
      <c r="AX352" s="12" t="s">
        <v>12</v>
      </c>
      <c r="AY352" s="156" t="s">
        <v>148</v>
      </c>
    </row>
    <row r="353" spans="2:65" s="13" customFormat="1">
      <c r="B353" s="162"/>
      <c r="D353" s="143" t="s">
        <v>157</v>
      </c>
      <c r="E353" s="163" t="s">
        <v>1</v>
      </c>
      <c r="F353" s="164" t="s">
        <v>160</v>
      </c>
      <c r="H353" s="165">
        <v>0.4</v>
      </c>
      <c r="I353" s="166"/>
      <c r="L353" s="162"/>
      <c r="M353" s="167"/>
      <c r="U353" s="168"/>
      <c r="AT353" s="163" t="s">
        <v>157</v>
      </c>
      <c r="AU353" s="163" t="s">
        <v>81</v>
      </c>
      <c r="AV353" s="13" t="s">
        <v>153</v>
      </c>
      <c r="AW353" s="13" t="s">
        <v>30</v>
      </c>
      <c r="AX353" s="13" t="s">
        <v>79</v>
      </c>
      <c r="AY353" s="163" t="s">
        <v>148</v>
      </c>
    </row>
    <row r="354" spans="2:65" s="10" customFormat="1" ht="22.9" customHeight="1">
      <c r="B354" s="119"/>
      <c r="D354" s="120" t="s">
        <v>72</v>
      </c>
      <c r="E354" s="177" t="s">
        <v>503</v>
      </c>
      <c r="F354" s="177" t="s">
        <v>504</v>
      </c>
      <c r="I354" s="122"/>
      <c r="J354" s="178">
        <f>BK354</f>
        <v>0</v>
      </c>
      <c r="L354" s="119"/>
      <c r="M354" s="124"/>
      <c r="P354" s="125">
        <f>SUM(P355:P379)</f>
        <v>0</v>
      </c>
      <c r="R354" s="125">
        <f>SUM(R355:R379)</f>
        <v>0</v>
      </c>
      <c r="T354" s="125">
        <f>SUM(T355:T379)</f>
        <v>0</v>
      </c>
      <c r="U354" s="126"/>
      <c r="AR354" s="120" t="s">
        <v>79</v>
      </c>
      <c r="AT354" s="127" t="s">
        <v>72</v>
      </c>
      <c r="AU354" s="127" t="s">
        <v>79</v>
      </c>
      <c r="AY354" s="120" t="s">
        <v>148</v>
      </c>
      <c r="BK354" s="128">
        <f>SUM(BK355:BK379)</f>
        <v>0</v>
      </c>
    </row>
    <row r="355" spans="2:65" s="1" customFormat="1" ht="24.2" customHeight="1">
      <c r="B355" s="31"/>
      <c r="C355" s="129" t="s">
        <v>505</v>
      </c>
      <c r="D355" s="129" t="s">
        <v>149</v>
      </c>
      <c r="E355" s="130" t="s">
        <v>506</v>
      </c>
      <c r="F355" s="131" t="s">
        <v>507</v>
      </c>
      <c r="G355" s="132" t="s">
        <v>508</v>
      </c>
      <c r="H355" s="133">
        <v>14.260999999999999</v>
      </c>
      <c r="I355" s="134"/>
      <c r="J355" s="135">
        <f>ROUND(I355*H355,2)</f>
        <v>0</v>
      </c>
      <c r="K355" s="136"/>
      <c r="L355" s="31"/>
      <c r="M355" s="137" t="s">
        <v>1</v>
      </c>
      <c r="N355" s="138" t="s">
        <v>38</v>
      </c>
      <c r="P355" s="139">
        <f>O355*H355</f>
        <v>0</v>
      </c>
      <c r="Q355" s="139">
        <v>0</v>
      </c>
      <c r="R355" s="139">
        <f>Q355*H355</f>
        <v>0</v>
      </c>
      <c r="S355" s="139">
        <v>0</v>
      </c>
      <c r="T355" s="139">
        <f>S355*H355</f>
        <v>0</v>
      </c>
      <c r="U355" s="140" t="s">
        <v>1</v>
      </c>
      <c r="AR355" s="141" t="s">
        <v>153</v>
      </c>
      <c r="AT355" s="141" t="s">
        <v>149</v>
      </c>
      <c r="AU355" s="141" t="s">
        <v>81</v>
      </c>
      <c r="AY355" s="16" t="s">
        <v>148</v>
      </c>
      <c r="BE355" s="142">
        <f>IF(N355="základní",J355,0)</f>
        <v>0</v>
      </c>
      <c r="BF355" s="142">
        <f>IF(N355="snížená",J355,0)</f>
        <v>0</v>
      </c>
      <c r="BG355" s="142">
        <f>IF(N355="zákl. přenesená",J355,0)</f>
        <v>0</v>
      </c>
      <c r="BH355" s="142">
        <f>IF(N355="sníž. přenesená",J355,0)</f>
        <v>0</v>
      </c>
      <c r="BI355" s="142">
        <f>IF(N355="nulová",J355,0)</f>
        <v>0</v>
      </c>
      <c r="BJ355" s="16" t="s">
        <v>79</v>
      </c>
      <c r="BK355" s="142">
        <f>ROUND(I355*H355,2)</f>
        <v>0</v>
      </c>
      <c r="BL355" s="16" t="s">
        <v>153</v>
      </c>
      <c r="BM355" s="141" t="s">
        <v>509</v>
      </c>
    </row>
    <row r="356" spans="2:65" s="1" customFormat="1" ht="19.5">
      <c r="B356" s="31"/>
      <c r="D356" s="143" t="s">
        <v>154</v>
      </c>
      <c r="F356" s="144" t="s">
        <v>510</v>
      </c>
      <c r="I356" s="145"/>
      <c r="L356" s="31"/>
      <c r="M356" s="146"/>
      <c r="U356" s="55"/>
      <c r="AT356" s="16" t="s">
        <v>154</v>
      </c>
      <c r="AU356" s="16" t="s">
        <v>81</v>
      </c>
    </row>
    <row r="357" spans="2:65" s="1" customFormat="1">
      <c r="B357" s="31"/>
      <c r="D357" s="147" t="s">
        <v>155</v>
      </c>
      <c r="F357" s="148" t="s">
        <v>511</v>
      </c>
      <c r="I357" s="145"/>
      <c r="L357" s="31"/>
      <c r="M357" s="146"/>
      <c r="U357" s="55"/>
      <c r="AT357" s="16" t="s">
        <v>155</v>
      </c>
      <c r="AU357" s="16" t="s">
        <v>81</v>
      </c>
    </row>
    <row r="358" spans="2:65" s="12" customFormat="1">
      <c r="B358" s="155"/>
      <c r="D358" s="143" t="s">
        <v>157</v>
      </c>
      <c r="E358" s="156" t="s">
        <v>1</v>
      </c>
      <c r="F358" s="157" t="s">
        <v>512</v>
      </c>
      <c r="H358" s="158">
        <v>14.260999999999999</v>
      </c>
      <c r="I358" s="159"/>
      <c r="L358" s="155"/>
      <c r="M358" s="160"/>
      <c r="U358" s="161"/>
      <c r="AT358" s="156" t="s">
        <v>157</v>
      </c>
      <c r="AU358" s="156" t="s">
        <v>81</v>
      </c>
      <c r="AV358" s="12" t="s">
        <v>81</v>
      </c>
      <c r="AW358" s="12" t="s">
        <v>30</v>
      </c>
      <c r="AX358" s="12" t="s">
        <v>12</v>
      </c>
      <c r="AY358" s="156" t="s">
        <v>148</v>
      </c>
    </row>
    <row r="359" spans="2:65" s="13" customFormat="1">
      <c r="B359" s="162"/>
      <c r="D359" s="143" t="s">
        <v>157</v>
      </c>
      <c r="E359" s="163" t="s">
        <v>1</v>
      </c>
      <c r="F359" s="164" t="s">
        <v>160</v>
      </c>
      <c r="H359" s="165">
        <v>14.260999999999999</v>
      </c>
      <c r="I359" s="166"/>
      <c r="L359" s="162"/>
      <c r="M359" s="167"/>
      <c r="U359" s="168"/>
      <c r="AT359" s="163" t="s">
        <v>157</v>
      </c>
      <c r="AU359" s="163" t="s">
        <v>81</v>
      </c>
      <c r="AV359" s="13" t="s">
        <v>153</v>
      </c>
      <c r="AW359" s="13" t="s">
        <v>30</v>
      </c>
      <c r="AX359" s="13" t="s">
        <v>79</v>
      </c>
      <c r="AY359" s="163" t="s">
        <v>148</v>
      </c>
    </row>
    <row r="360" spans="2:65" s="1" customFormat="1" ht="33" customHeight="1">
      <c r="B360" s="31"/>
      <c r="C360" s="129" t="s">
        <v>382</v>
      </c>
      <c r="D360" s="129" t="s">
        <v>149</v>
      </c>
      <c r="E360" s="130" t="s">
        <v>513</v>
      </c>
      <c r="F360" s="131" t="s">
        <v>514</v>
      </c>
      <c r="G360" s="132" t="s">
        <v>508</v>
      </c>
      <c r="H360" s="133">
        <v>900.88</v>
      </c>
      <c r="I360" s="134"/>
      <c r="J360" s="135">
        <f>ROUND(I360*H360,2)</f>
        <v>0</v>
      </c>
      <c r="K360" s="136"/>
      <c r="L360" s="31"/>
      <c r="M360" s="137" t="s">
        <v>1</v>
      </c>
      <c r="N360" s="138" t="s">
        <v>38</v>
      </c>
      <c r="P360" s="139">
        <f>O360*H360</f>
        <v>0</v>
      </c>
      <c r="Q360" s="139">
        <v>0</v>
      </c>
      <c r="R360" s="139">
        <f>Q360*H360</f>
        <v>0</v>
      </c>
      <c r="S360" s="139">
        <v>0</v>
      </c>
      <c r="T360" s="139">
        <f>S360*H360</f>
        <v>0</v>
      </c>
      <c r="U360" s="140" t="s">
        <v>1</v>
      </c>
      <c r="AR360" s="141" t="s">
        <v>153</v>
      </c>
      <c r="AT360" s="141" t="s">
        <v>149</v>
      </c>
      <c r="AU360" s="141" t="s">
        <v>81</v>
      </c>
      <c r="AY360" s="16" t="s">
        <v>148</v>
      </c>
      <c r="BE360" s="142">
        <f>IF(N360="základní",J360,0)</f>
        <v>0</v>
      </c>
      <c r="BF360" s="142">
        <f>IF(N360="snížená",J360,0)</f>
        <v>0</v>
      </c>
      <c r="BG360" s="142">
        <f>IF(N360="zákl. přenesená",J360,0)</f>
        <v>0</v>
      </c>
      <c r="BH360" s="142">
        <f>IF(N360="sníž. přenesená",J360,0)</f>
        <v>0</v>
      </c>
      <c r="BI360" s="142">
        <f>IF(N360="nulová",J360,0)</f>
        <v>0</v>
      </c>
      <c r="BJ360" s="16" t="s">
        <v>79</v>
      </c>
      <c r="BK360" s="142">
        <f>ROUND(I360*H360,2)</f>
        <v>0</v>
      </c>
      <c r="BL360" s="16" t="s">
        <v>153</v>
      </c>
      <c r="BM360" s="141" t="s">
        <v>515</v>
      </c>
    </row>
    <row r="361" spans="2:65" s="1" customFormat="1" ht="39">
      <c r="B361" s="31"/>
      <c r="D361" s="143" t="s">
        <v>154</v>
      </c>
      <c r="F361" s="144" t="s">
        <v>516</v>
      </c>
      <c r="I361" s="145"/>
      <c r="L361" s="31"/>
      <c r="M361" s="146"/>
      <c r="U361" s="55"/>
      <c r="AT361" s="16" t="s">
        <v>154</v>
      </c>
      <c r="AU361" s="16" t="s">
        <v>81</v>
      </c>
    </row>
    <row r="362" spans="2:65" s="1" customFormat="1">
      <c r="B362" s="31"/>
      <c r="D362" s="147" t="s">
        <v>155</v>
      </c>
      <c r="F362" s="148" t="s">
        <v>517</v>
      </c>
      <c r="I362" s="145"/>
      <c r="L362" s="31"/>
      <c r="M362" s="146"/>
      <c r="U362" s="55"/>
      <c r="AT362" s="16" t="s">
        <v>155</v>
      </c>
      <c r="AU362" s="16" t="s">
        <v>81</v>
      </c>
    </row>
    <row r="363" spans="2:65" s="12" customFormat="1">
      <c r="B363" s="155"/>
      <c r="D363" s="143" t="s">
        <v>157</v>
      </c>
      <c r="E363" s="156" t="s">
        <v>1</v>
      </c>
      <c r="F363" s="157" t="s">
        <v>518</v>
      </c>
      <c r="H363" s="158">
        <v>225.21999999999997</v>
      </c>
      <c r="I363" s="159"/>
      <c r="L363" s="155"/>
      <c r="M363" s="160"/>
      <c r="U363" s="161"/>
      <c r="AT363" s="156" t="s">
        <v>157</v>
      </c>
      <c r="AU363" s="156" t="s">
        <v>81</v>
      </c>
      <c r="AV363" s="12" t="s">
        <v>81</v>
      </c>
      <c r="AW363" s="12" t="s">
        <v>30</v>
      </c>
      <c r="AX363" s="12" t="s">
        <v>12</v>
      </c>
      <c r="AY363" s="156" t="s">
        <v>148</v>
      </c>
    </row>
    <row r="364" spans="2:65" s="13" customFormat="1">
      <c r="B364" s="162"/>
      <c r="D364" s="143" t="s">
        <v>157</v>
      </c>
      <c r="E364" s="163" t="s">
        <v>1</v>
      </c>
      <c r="F364" s="164" t="s">
        <v>160</v>
      </c>
      <c r="H364" s="165">
        <v>225.21999999999997</v>
      </c>
      <c r="I364" s="166"/>
      <c r="L364" s="162"/>
      <c r="M364" s="167"/>
      <c r="U364" s="168"/>
      <c r="AT364" s="163" t="s">
        <v>157</v>
      </c>
      <c r="AU364" s="163" t="s">
        <v>81</v>
      </c>
      <c r="AV364" s="13" t="s">
        <v>153</v>
      </c>
      <c r="AW364" s="13" t="s">
        <v>30</v>
      </c>
      <c r="AX364" s="13" t="s">
        <v>12</v>
      </c>
      <c r="AY364" s="163" t="s">
        <v>148</v>
      </c>
    </row>
    <row r="365" spans="2:65" s="12" customFormat="1">
      <c r="B365" s="155"/>
      <c r="D365" s="143" t="s">
        <v>157</v>
      </c>
      <c r="E365" s="156" t="s">
        <v>1</v>
      </c>
      <c r="F365" s="157" t="s">
        <v>519</v>
      </c>
      <c r="H365" s="158">
        <v>900.88</v>
      </c>
      <c r="I365" s="159"/>
      <c r="L365" s="155"/>
      <c r="M365" s="160"/>
      <c r="U365" s="161"/>
      <c r="AT365" s="156" t="s">
        <v>157</v>
      </c>
      <c r="AU365" s="156" t="s">
        <v>81</v>
      </c>
      <c r="AV365" s="12" t="s">
        <v>81</v>
      </c>
      <c r="AW365" s="12" t="s">
        <v>30</v>
      </c>
      <c r="AX365" s="12" t="s">
        <v>12</v>
      </c>
      <c r="AY365" s="156" t="s">
        <v>148</v>
      </c>
    </row>
    <row r="366" spans="2:65" s="13" customFormat="1">
      <c r="B366" s="162"/>
      <c r="D366" s="143" t="s">
        <v>157</v>
      </c>
      <c r="E366" s="163" t="s">
        <v>1</v>
      </c>
      <c r="F366" s="164" t="s">
        <v>160</v>
      </c>
      <c r="H366" s="165">
        <v>900.88</v>
      </c>
      <c r="I366" s="166"/>
      <c r="L366" s="162"/>
      <c r="M366" s="167"/>
      <c r="U366" s="168"/>
      <c r="AT366" s="163" t="s">
        <v>157</v>
      </c>
      <c r="AU366" s="163" t="s">
        <v>81</v>
      </c>
      <c r="AV366" s="13" t="s">
        <v>153</v>
      </c>
      <c r="AW366" s="13" t="s">
        <v>30</v>
      </c>
      <c r="AX366" s="13" t="s">
        <v>79</v>
      </c>
      <c r="AY366" s="163" t="s">
        <v>148</v>
      </c>
    </row>
    <row r="367" spans="2:65" s="1" customFormat="1" ht="24.2" customHeight="1">
      <c r="B367" s="31"/>
      <c r="C367" s="129" t="s">
        <v>520</v>
      </c>
      <c r="D367" s="129" t="s">
        <v>149</v>
      </c>
      <c r="E367" s="130" t="s">
        <v>521</v>
      </c>
      <c r="F367" s="131" t="s">
        <v>522</v>
      </c>
      <c r="G367" s="132" t="s">
        <v>508</v>
      </c>
      <c r="H367" s="133">
        <v>14.260999999999999</v>
      </c>
      <c r="I367" s="134"/>
      <c r="J367" s="135">
        <f>ROUND(I367*H367,2)</f>
        <v>0</v>
      </c>
      <c r="K367" s="136"/>
      <c r="L367" s="31"/>
      <c r="M367" s="137" t="s">
        <v>1</v>
      </c>
      <c r="N367" s="138" t="s">
        <v>38</v>
      </c>
      <c r="P367" s="139">
        <f>O367*H367</f>
        <v>0</v>
      </c>
      <c r="Q367" s="139">
        <v>0</v>
      </c>
      <c r="R367" s="139">
        <f>Q367*H367</f>
        <v>0</v>
      </c>
      <c r="S367" s="139">
        <v>0</v>
      </c>
      <c r="T367" s="139">
        <f>S367*H367</f>
        <v>0</v>
      </c>
      <c r="U367" s="140" t="s">
        <v>1</v>
      </c>
      <c r="AR367" s="141" t="s">
        <v>153</v>
      </c>
      <c r="AT367" s="141" t="s">
        <v>149</v>
      </c>
      <c r="AU367" s="141" t="s">
        <v>81</v>
      </c>
      <c r="AY367" s="16" t="s">
        <v>148</v>
      </c>
      <c r="BE367" s="142">
        <f>IF(N367="základní",J367,0)</f>
        <v>0</v>
      </c>
      <c r="BF367" s="142">
        <f>IF(N367="snížená",J367,0)</f>
        <v>0</v>
      </c>
      <c r="BG367" s="142">
        <f>IF(N367="zákl. přenesená",J367,0)</f>
        <v>0</v>
      </c>
      <c r="BH367" s="142">
        <f>IF(N367="sníž. přenesená",J367,0)</f>
        <v>0</v>
      </c>
      <c r="BI367" s="142">
        <f>IF(N367="nulová",J367,0)</f>
        <v>0</v>
      </c>
      <c r="BJ367" s="16" t="s">
        <v>79</v>
      </c>
      <c r="BK367" s="142">
        <f>ROUND(I367*H367,2)</f>
        <v>0</v>
      </c>
      <c r="BL367" s="16" t="s">
        <v>153</v>
      </c>
      <c r="BM367" s="141" t="s">
        <v>523</v>
      </c>
    </row>
    <row r="368" spans="2:65" s="1" customFormat="1" ht="19.5">
      <c r="B368" s="31"/>
      <c r="D368" s="143" t="s">
        <v>154</v>
      </c>
      <c r="F368" s="144" t="s">
        <v>524</v>
      </c>
      <c r="I368" s="145"/>
      <c r="L368" s="31"/>
      <c r="M368" s="146"/>
      <c r="U368" s="55"/>
      <c r="AT368" s="16" t="s">
        <v>154</v>
      </c>
      <c r="AU368" s="16" t="s">
        <v>81</v>
      </c>
    </row>
    <row r="369" spans="2:65" s="1" customFormat="1">
      <c r="B369" s="31"/>
      <c r="D369" s="147" t="s">
        <v>155</v>
      </c>
      <c r="F369" s="148" t="s">
        <v>525</v>
      </c>
      <c r="I369" s="145"/>
      <c r="L369" s="31"/>
      <c r="M369" s="146"/>
      <c r="U369" s="55"/>
      <c r="AT369" s="16" t="s">
        <v>155</v>
      </c>
      <c r="AU369" s="16" t="s">
        <v>81</v>
      </c>
    </row>
    <row r="370" spans="2:65" s="12" customFormat="1">
      <c r="B370" s="155"/>
      <c r="D370" s="143" t="s">
        <v>157</v>
      </c>
      <c r="E370" s="156" t="s">
        <v>1</v>
      </c>
      <c r="F370" s="157" t="s">
        <v>512</v>
      </c>
      <c r="H370" s="158">
        <v>14.260999999999999</v>
      </c>
      <c r="I370" s="159"/>
      <c r="L370" s="155"/>
      <c r="M370" s="160"/>
      <c r="U370" s="161"/>
      <c r="AT370" s="156" t="s">
        <v>157</v>
      </c>
      <c r="AU370" s="156" t="s">
        <v>81</v>
      </c>
      <c r="AV370" s="12" t="s">
        <v>81</v>
      </c>
      <c r="AW370" s="12" t="s">
        <v>30</v>
      </c>
      <c r="AX370" s="12" t="s">
        <v>12</v>
      </c>
      <c r="AY370" s="156" t="s">
        <v>148</v>
      </c>
    </row>
    <row r="371" spans="2:65" s="13" customFormat="1">
      <c r="B371" s="162"/>
      <c r="D371" s="143" t="s">
        <v>157</v>
      </c>
      <c r="E371" s="163" t="s">
        <v>1</v>
      </c>
      <c r="F371" s="164" t="s">
        <v>160</v>
      </c>
      <c r="H371" s="165">
        <v>14.260999999999999</v>
      </c>
      <c r="I371" s="166"/>
      <c r="L371" s="162"/>
      <c r="M371" s="167"/>
      <c r="U371" s="168"/>
      <c r="AT371" s="163" t="s">
        <v>157</v>
      </c>
      <c r="AU371" s="163" t="s">
        <v>81</v>
      </c>
      <c r="AV371" s="13" t="s">
        <v>153</v>
      </c>
      <c r="AW371" s="13" t="s">
        <v>30</v>
      </c>
      <c r="AX371" s="13" t="s">
        <v>79</v>
      </c>
      <c r="AY371" s="163" t="s">
        <v>148</v>
      </c>
    </row>
    <row r="372" spans="2:65" s="1" customFormat="1" ht="24.2" customHeight="1">
      <c r="B372" s="31"/>
      <c r="C372" s="129" t="s">
        <v>387</v>
      </c>
      <c r="D372" s="129" t="s">
        <v>149</v>
      </c>
      <c r="E372" s="130" t="s">
        <v>526</v>
      </c>
      <c r="F372" s="131" t="s">
        <v>527</v>
      </c>
      <c r="G372" s="132" t="s">
        <v>508</v>
      </c>
      <c r="H372" s="133">
        <v>236.34100000000001</v>
      </c>
      <c r="I372" s="134"/>
      <c r="J372" s="135">
        <f>ROUND(I372*H372,2)</f>
        <v>0</v>
      </c>
      <c r="K372" s="136"/>
      <c r="L372" s="31"/>
      <c r="M372" s="137" t="s">
        <v>1</v>
      </c>
      <c r="N372" s="138" t="s">
        <v>38</v>
      </c>
      <c r="P372" s="139">
        <f>O372*H372</f>
        <v>0</v>
      </c>
      <c r="Q372" s="139">
        <v>0</v>
      </c>
      <c r="R372" s="139">
        <f>Q372*H372</f>
        <v>0</v>
      </c>
      <c r="S372" s="139">
        <v>0</v>
      </c>
      <c r="T372" s="139">
        <f>S372*H372</f>
        <v>0</v>
      </c>
      <c r="U372" s="140" t="s">
        <v>1</v>
      </c>
      <c r="AR372" s="141" t="s">
        <v>153</v>
      </c>
      <c r="AT372" s="141" t="s">
        <v>149</v>
      </c>
      <c r="AU372" s="141" t="s">
        <v>81</v>
      </c>
      <c r="AY372" s="16" t="s">
        <v>148</v>
      </c>
      <c r="BE372" s="142">
        <f>IF(N372="základní",J372,0)</f>
        <v>0</v>
      </c>
      <c r="BF372" s="142">
        <f>IF(N372="snížená",J372,0)</f>
        <v>0</v>
      </c>
      <c r="BG372" s="142">
        <f>IF(N372="zákl. přenesená",J372,0)</f>
        <v>0</v>
      </c>
      <c r="BH372" s="142">
        <f>IF(N372="sníž. přenesená",J372,0)</f>
        <v>0</v>
      </c>
      <c r="BI372" s="142">
        <f>IF(N372="nulová",J372,0)</f>
        <v>0</v>
      </c>
      <c r="BJ372" s="16" t="s">
        <v>79</v>
      </c>
      <c r="BK372" s="142">
        <f>ROUND(I372*H372,2)</f>
        <v>0</v>
      </c>
      <c r="BL372" s="16" t="s">
        <v>153</v>
      </c>
      <c r="BM372" s="141" t="s">
        <v>528</v>
      </c>
    </row>
    <row r="373" spans="2:65" s="1" customFormat="1" ht="29.25">
      <c r="B373" s="31"/>
      <c r="D373" s="143" t="s">
        <v>154</v>
      </c>
      <c r="F373" s="144" t="s">
        <v>529</v>
      </c>
      <c r="I373" s="145"/>
      <c r="L373" s="31"/>
      <c r="M373" s="146"/>
      <c r="U373" s="55"/>
      <c r="AT373" s="16" t="s">
        <v>154</v>
      </c>
      <c r="AU373" s="16" t="s">
        <v>81</v>
      </c>
    </row>
    <row r="374" spans="2:65" s="1" customFormat="1">
      <c r="B374" s="31"/>
      <c r="D374" s="147" t="s">
        <v>155</v>
      </c>
      <c r="F374" s="148" t="s">
        <v>530</v>
      </c>
      <c r="I374" s="145"/>
      <c r="L374" s="31"/>
      <c r="M374" s="146"/>
      <c r="U374" s="55"/>
      <c r="AT374" s="16" t="s">
        <v>155</v>
      </c>
      <c r="AU374" s="16" t="s">
        <v>81</v>
      </c>
    </row>
    <row r="375" spans="2:65" s="12" customFormat="1">
      <c r="B375" s="155"/>
      <c r="D375" s="143" t="s">
        <v>157</v>
      </c>
      <c r="E375" s="156" t="s">
        <v>1</v>
      </c>
      <c r="F375" s="157" t="s">
        <v>531</v>
      </c>
      <c r="H375" s="158">
        <v>236.34100000000001</v>
      </c>
      <c r="I375" s="159"/>
      <c r="L375" s="155"/>
      <c r="M375" s="160"/>
      <c r="U375" s="161"/>
      <c r="AT375" s="156" t="s">
        <v>157</v>
      </c>
      <c r="AU375" s="156" t="s">
        <v>81</v>
      </c>
      <c r="AV375" s="12" t="s">
        <v>81</v>
      </c>
      <c r="AW375" s="12" t="s">
        <v>30</v>
      </c>
      <c r="AX375" s="12" t="s">
        <v>12</v>
      </c>
      <c r="AY375" s="156" t="s">
        <v>148</v>
      </c>
    </row>
    <row r="376" spans="2:65" s="13" customFormat="1">
      <c r="B376" s="162"/>
      <c r="D376" s="143" t="s">
        <v>157</v>
      </c>
      <c r="E376" s="163" t="s">
        <v>1</v>
      </c>
      <c r="F376" s="164" t="s">
        <v>160</v>
      </c>
      <c r="H376" s="165">
        <v>236.34100000000001</v>
      </c>
      <c r="I376" s="166"/>
      <c r="L376" s="162"/>
      <c r="M376" s="167"/>
      <c r="U376" s="168"/>
      <c r="AT376" s="163" t="s">
        <v>157</v>
      </c>
      <c r="AU376" s="163" t="s">
        <v>81</v>
      </c>
      <c r="AV376" s="13" t="s">
        <v>153</v>
      </c>
      <c r="AW376" s="13" t="s">
        <v>30</v>
      </c>
      <c r="AX376" s="13" t="s">
        <v>79</v>
      </c>
      <c r="AY376" s="163" t="s">
        <v>148</v>
      </c>
    </row>
    <row r="377" spans="2:65" s="1" customFormat="1" ht="33" customHeight="1">
      <c r="B377" s="31"/>
      <c r="C377" s="129" t="s">
        <v>532</v>
      </c>
      <c r="D377" s="129" t="s">
        <v>149</v>
      </c>
      <c r="E377" s="130" t="s">
        <v>533</v>
      </c>
      <c r="F377" s="131" t="s">
        <v>534</v>
      </c>
      <c r="G377" s="132" t="s">
        <v>508</v>
      </c>
      <c r="H377" s="133">
        <v>14.260999999999999</v>
      </c>
      <c r="I377" s="134"/>
      <c r="J377" s="135">
        <f>ROUND(I377*H377,2)</f>
        <v>0</v>
      </c>
      <c r="K377" s="136"/>
      <c r="L377" s="31"/>
      <c r="M377" s="137" t="s">
        <v>1</v>
      </c>
      <c r="N377" s="138" t="s">
        <v>38</v>
      </c>
      <c r="P377" s="139">
        <f>O377*H377</f>
        <v>0</v>
      </c>
      <c r="Q377" s="139">
        <v>0</v>
      </c>
      <c r="R377" s="139">
        <f>Q377*H377</f>
        <v>0</v>
      </c>
      <c r="S377" s="139">
        <v>0</v>
      </c>
      <c r="T377" s="139">
        <f>S377*H377</f>
        <v>0</v>
      </c>
      <c r="U377" s="140" t="s">
        <v>1</v>
      </c>
      <c r="AR377" s="141" t="s">
        <v>153</v>
      </c>
      <c r="AT377" s="141" t="s">
        <v>149</v>
      </c>
      <c r="AU377" s="141" t="s">
        <v>81</v>
      </c>
      <c r="AY377" s="16" t="s">
        <v>148</v>
      </c>
      <c r="BE377" s="142">
        <f>IF(N377="základní",J377,0)</f>
        <v>0</v>
      </c>
      <c r="BF377" s="142">
        <f>IF(N377="snížená",J377,0)</f>
        <v>0</v>
      </c>
      <c r="BG377" s="142">
        <f>IF(N377="zákl. přenesená",J377,0)</f>
        <v>0</v>
      </c>
      <c r="BH377" s="142">
        <f>IF(N377="sníž. přenesená",J377,0)</f>
        <v>0</v>
      </c>
      <c r="BI377" s="142">
        <f>IF(N377="nulová",J377,0)</f>
        <v>0</v>
      </c>
      <c r="BJ377" s="16" t="s">
        <v>79</v>
      </c>
      <c r="BK377" s="142">
        <f>ROUND(I377*H377,2)</f>
        <v>0</v>
      </c>
      <c r="BL377" s="16" t="s">
        <v>153</v>
      </c>
      <c r="BM377" s="141" t="s">
        <v>290</v>
      </c>
    </row>
    <row r="378" spans="2:65" s="1" customFormat="1" ht="29.25">
      <c r="B378" s="31"/>
      <c r="D378" s="143" t="s">
        <v>154</v>
      </c>
      <c r="F378" s="144" t="s">
        <v>535</v>
      </c>
      <c r="I378" s="145"/>
      <c r="L378" s="31"/>
      <c r="M378" s="146"/>
      <c r="U378" s="55"/>
      <c r="AT378" s="16" t="s">
        <v>154</v>
      </c>
      <c r="AU378" s="16" t="s">
        <v>81</v>
      </c>
    </row>
    <row r="379" spans="2:65" s="1" customFormat="1">
      <c r="B379" s="31"/>
      <c r="D379" s="147" t="s">
        <v>155</v>
      </c>
      <c r="F379" s="148" t="s">
        <v>536</v>
      </c>
      <c r="I379" s="145"/>
      <c r="L379" s="31"/>
      <c r="M379" s="146"/>
      <c r="U379" s="55"/>
      <c r="AT379" s="16" t="s">
        <v>155</v>
      </c>
      <c r="AU379" s="16" t="s">
        <v>81</v>
      </c>
    </row>
    <row r="380" spans="2:65" s="10" customFormat="1" ht="22.9" customHeight="1">
      <c r="B380" s="119"/>
      <c r="D380" s="120" t="s">
        <v>72</v>
      </c>
      <c r="E380" s="177" t="s">
        <v>537</v>
      </c>
      <c r="F380" s="177" t="s">
        <v>538</v>
      </c>
      <c r="I380" s="122"/>
      <c r="J380" s="178">
        <f>BK380</f>
        <v>0</v>
      </c>
      <c r="L380" s="119"/>
      <c r="M380" s="124"/>
      <c r="P380" s="125">
        <f>SUM(P381:P383)</f>
        <v>0</v>
      </c>
      <c r="R380" s="125">
        <f>SUM(R381:R383)</f>
        <v>0</v>
      </c>
      <c r="T380" s="125">
        <f>SUM(T381:T383)</f>
        <v>0</v>
      </c>
      <c r="U380" s="126"/>
      <c r="AR380" s="120" t="s">
        <v>79</v>
      </c>
      <c r="AT380" s="127" t="s">
        <v>72</v>
      </c>
      <c r="AU380" s="127" t="s">
        <v>79</v>
      </c>
      <c r="AY380" s="120" t="s">
        <v>148</v>
      </c>
      <c r="BK380" s="128">
        <f>SUM(BK381:BK383)</f>
        <v>0</v>
      </c>
    </row>
    <row r="381" spans="2:65" s="1" customFormat="1" ht="21.75" customHeight="1">
      <c r="B381" s="31"/>
      <c r="C381" s="129" t="s">
        <v>395</v>
      </c>
      <c r="D381" s="129" t="s">
        <v>149</v>
      </c>
      <c r="E381" s="130" t="s">
        <v>539</v>
      </c>
      <c r="F381" s="131" t="s">
        <v>540</v>
      </c>
      <c r="G381" s="132" t="s">
        <v>508</v>
      </c>
      <c r="H381" s="133">
        <v>4.0750000000000002</v>
      </c>
      <c r="I381" s="134"/>
      <c r="J381" s="135">
        <f>ROUND(I381*H381,2)</f>
        <v>0</v>
      </c>
      <c r="K381" s="136"/>
      <c r="L381" s="31"/>
      <c r="M381" s="137" t="s">
        <v>1</v>
      </c>
      <c r="N381" s="138" t="s">
        <v>38</v>
      </c>
      <c r="P381" s="139">
        <f>O381*H381</f>
        <v>0</v>
      </c>
      <c r="Q381" s="139">
        <v>0</v>
      </c>
      <c r="R381" s="139">
        <f>Q381*H381</f>
        <v>0</v>
      </c>
      <c r="S381" s="139">
        <v>0</v>
      </c>
      <c r="T381" s="139">
        <f>S381*H381</f>
        <v>0</v>
      </c>
      <c r="U381" s="140" t="s">
        <v>1</v>
      </c>
      <c r="AR381" s="141" t="s">
        <v>153</v>
      </c>
      <c r="AT381" s="141" t="s">
        <v>149</v>
      </c>
      <c r="AU381" s="141" t="s">
        <v>81</v>
      </c>
      <c r="AY381" s="16" t="s">
        <v>148</v>
      </c>
      <c r="BE381" s="142">
        <f>IF(N381="základní",J381,0)</f>
        <v>0</v>
      </c>
      <c r="BF381" s="142">
        <f>IF(N381="snížená",J381,0)</f>
        <v>0</v>
      </c>
      <c r="BG381" s="142">
        <f>IF(N381="zákl. přenesená",J381,0)</f>
        <v>0</v>
      </c>
      <c r="BH381" s="142">
        <f>IF(N381="sníž. přenesená",J381,0)</f>
        <v>0</v>
      </c>
      <c r="BI381" s="142">
        <f>IF(N381="nulová",J381,0)</f>
        <v>0</v>
      </c>
      <c r="BJ381" s="16" t="s">
        <v>79</v>
      </c>
      <c r="BK381" s="142">
        <f>ROUND(I381*H381,2)</f>
        <v>0</v>
      </c>
      <c r="BL381" s="16" t="s">
        <v>153</v>
      </c>
      <c r="BM381" s="141" t="s">
        <v>330</v>
      </c>
    </row>
    <row r="382" spans="2:65" s="1" customFormat="1" ht="39">
      <c r="B382" s="31"/>
      <c r="D382" s="143" t="s">
        <v>154</v>
      </c>
      <c r="F382" s="144" t="s">
        <v>541</v>
      </c>
      <c r="I382" s="145"/>
      <c r="L382" s="31"/>
      <c r="M382" s="146"/>
      <c r="U382" s="55"/>
      <c r="AT382" s="16" t="s">
        <v>154</v>
      </c>
      <c r="AU382" s="16" t="s">
        <v>81</v>
      </c>
    </row>
    <row r="383" spans="2:65" s="1" customFormat="1">
      <c r="B383" s="31"/>
      <c r="D383" s="147" t="s">
        <v>155</v>
      </c>
      <c r="F383" s="148" t="s">
        <v>542</v>
      </c>
      <c r="I383" s="145"/>
      <c r="L383" s="31"/>
      <c r="M383" s="146"/>
      <c r="U383" s="55"/>
      <c r="AT383" s="16" t="s">
        <v>155</v>
      </c>
      <c r="AU383" s="16" t="s">
        <v>81</v>
      </c>
    </row>
    <row r="384" spans="2:65" s="10" customFormat="1" ht="25.9" customHeight="1">
      <c r="B384" s="119"/>
      <c r="D384" s="120" t="s">
        <v>72</v>
      </c>
      <c r="E384" s="121" t="s">
        <v>543</v>
      </c>
      <c r="F384" s="121" t="s">
        <v>544</v>
      </c>
      <c r="I384" s="122"/>
      <c r="J384" s="123">
        <f>BK384</f>
        <v>0</v>
      </c>
      <c r="L384" s="119"/>
      <c r="M384" s="124"/>
      <c r="P384" s="125">
        <f>P385+P400+P413+P414</f>
        <v>0</v>
      </c>
      <c r="R384" s="125">
        <f>R385+R400+R413+R414</f>
        <v>0</v>
      </c>
      <c r="T384" s="125">
        <f>T385+T400+T413+T414</f>
        <v>0</v>
      </c>
      <c r="U384" s="126"/>
      <c r="AR384" s="120" t="s">
        <v>81</v>
      </c>
      <c r="AT384" s="127" t="s">
        <v>72</v>
      </c>
      <c r="AU384" s="127" t="s">
        <v>12</v>
      </c>
      <c r="AY384" s="120" t="s">
        <v>148</v>
      </c>
      <c r="BK384" s="128">
        <f>BK385+BK400+BK413+BK414</f>
        <v>0</v>
      </c>
    </row>
    <row r="385" spans="2:65" s="10" customFormat="1" ht="22.9" customHeight="1">
      <c r="B385" s="119"/>
      <c r="D385" s="120" t="s">
        <v>72</v>
      </c>
      <c r="E385" s="177" t="s">
        <v>545</v>
      </c>
      <c r="F385" s="177" t="s">
        <v>546</v>
      </c>
      <c r="I385" s="122"/>
      <c r="J385" s="178">
        <f>BK385</f>
        <v>0</v>
      </c>
      <c r="L385" s="119"/>
      <c r="M385" s="124"/>
      <c r="P385" s="125">
        <f>SUM(P386:P399)</f>
        <v>0</v>
      </c>
      <c r="R385" s="125">
        <f>SUM(R386:R399)</f>
        <v>0</v>
      </c>
      <c r="T385" s="125">
        <f>SUM(T386:T399)</f>
        <v>0</v>
      </c>
      <c r="U385" s="126"/>
      <c r="AR385" s="120" t="s">
        <v>81</v>
      </c>
      <c r="AT385" s="127" t="s">
        <v>72</v>
      </c>
      <c r="AU385" s="127" t="s">
        <v>79</v>
      </c>
      <c r="AY385" s="120" t="s">
        <v>148</v>
      </c>
      <c r="BK385" s="128">
        <f>SUM(BK386:BK399)</f>
        <v>0</v>
      </c>
    </row>
    <row r="386" spans="2:65" s="1" customFormat="1" ht="33" customHeight="1">
      <c r="B386" s="31"/>
      <c r="C386" s="129" t="s">
        <v>547</v>
      </c>
      <c r="D386" s="129" t="s">
        <v>149</v>
      </c>
      <c r="E386" s="130" t="s">
        <v>548</v>
      </c>
      <c r="F386" s="131" t="s">
        <v>549</v>
      </c>
      <c r="G386" s="132" t="s">
        <v>261</v>
      </c>
      <c r="H386" s="133">
        <v>33.423000000000002</v>
      </c>
      <c r="I386" s="134"/>
      <c r="J386" s="135">
        <f>ROUND(I386*H386,2)</f>
        <v>0</v>
      </c>
      <c r="K386" s="136"/>
      <c r="L386" s="31"/>
      <c r="M386" s="137" t="s">
        <v>1</v>
      </c>
      <c r="N386" s="138" t="s">
        <v>38</v>
      </c>
      <c r="P386" s="139">
        <f>O386*H386</f>
        <v>0</v>
      </c>
      <c r="Q386" s="139">
        <v>0</v>
      </c>
      <c r="R386" s="139">
        <f>Q386*H386</f>
        <v>0</v>
      </c>
      <c r="S386" s="139">
        <v>0</v>
      </c>
      <c r="T386" s="139">
        <f>S386*H386</f>
        <v>0</v>
      </c>
      <c r="U386" s="140" t="s">
        <v>1</v>
      </c>
      <c r="AR386" s="141" t="s">
        <v>194</v>
      </c>
      <c r="AT386" s="141" t="s">
        <v>149</v>
      </c>
      <c r="AU386" s="141" t="s">
        <v>81</v>
      </c>
      <c r="AY386" s="16" t="s">
        <v>148</v>
      </c>
      <c r="BE386" s="142">
        <f>IF(N386="základní",J386,0)</f>
        <v>0</v>
      </c>
      <c r="BF386" s="142">
        <f>IF(N386="snížená",J386,0)</f>
        <v>0</v>
      </c>
      <c r="BG386" s="142">
        <f>IF(N386="zákl. přenesená",J386,0)</f>
        <v>0</v>
      </c>
      <c r="BH386" s="142">
        <f>IF(N386="sníž. přenesená",J386,0)</f>
        <v>0</v>
      </c>
      <c r="BI386" s="142">
        <f>IF(N386="nulová",J386,0)</f>
        <v>0</v>
      </c>
      <c r="BJ386" s="16" t="s">
        <v>79</v>
      </c>
      <c r="BK386" s="142">
        <f>ROUND(I386*H386,2)</f>
        <v>0</v>
      </c>
      <c r="BL386" s="16" t="s">
        <v>194</v>
      </c>
      <c r="BM386" s="141" t="s">
        <v>550</v>
      </c>
    </row>
    <row r="387" spans="2:65" s="1" customFormat="1" ht="29.25">
      <c r="B387" s="31"/>
      <c r="D387" s="143" t="s">
        <v>154</v>
      </c>
      <c r="F387" s="144" t="s">
        <v>551</v>
      </c>
      <c r="I387" s="145"/>
      <c r="L387" s="31"/>
      <c r="M387" s="146"/>
      <c r="U387" s="55"/>
      <c r="AT387" s="16" t="s">
        <v>154</v>
      </c>
      <c r="AU387" s="16" t="s">
        <v>81</v>
      </c>
    </row>
    <row r="388" spans="2:65" s="1" customFormat="1">
      <c r="B388" s="31"/>
      <c r="D388" s="147" t="s">
        <v>155</v>
      </c>
      <c r="F388" s="148" t="s">
        <v>552</v>
      </c>
      <c r="I388" s="145"/>
      <c r="L388" s="31"/>
      <c r="M388" s="146"/>
      <c r="U388" s="55"/>
      <c r="AT388" s="16" t="s">
        <v>155</v>
      </c>
      <c r="AU388" s="16" t="s">
        <v>81</v>
      </c>
    </row>
    <row r="389" spans="2:65" s="1" customFormat="1" ht="24.2" customHeight="1">
      <c r="B389" s="31"/>
      <c r="C389" s="179" t="s">
        <v>402</v>
      </c>
      <c r="D389" s="179" t="s">
        <v>553</v>
      </c>
      <c r="E389" s="180" t="s">
        <v>554</v>
      </c>
      <c r="F389" s="181" t="s">
        <v>555</v>
      </c>
      <c r="G389" s="182" t="s">
        <v>261</v>
      </c>
      <c r="H389" s="183">
        <v>11.03</v>
      </c>
      <c r="I389" s="184"/>
      <c r="J389" s="185">
        <f>ROUND(I389*H389,2)</f>
        <v>0</v>
      </c>
      <c r="K389" s="186"/>
      <c r="L389" s="187"/>
      <c r="M389" s="188" t="s">
        <v>1</v>
      </c>
      <c r="N389" s="189" t="s">
        <v>38</v>
      </c>
      <c r="P389" s="139">
        <f>O389*H389</f>
        <v>0</v>
      </c>
      <c r="Q389" s="139">
        <v>0</v>
      </c>
      <c r="R389" s="139">
        <f>Q389*H389</f>
        <v>0</v>
      </c>
      <c r="S389" s="139">
        <v>0</v>
      </c>
      <c r="T389" s="139">
        <f>S389*H389</f>
        <v>0</v>
      </c>
      <c r="U389" s="140" t="s">
        <v>1</v>
      </c>
      <c r="AR389" s="141" t="s">
        <v>341</v>
      </c>
      <c r="AT389" s="141" t="s">
        <v>553</v>
      </c>
      <c r="AU389" s="141" t="s">
        <v>81</v>
      </c>
      <c r="AY389" s="16" t="s">
        <v>148</v>
      </c>
      <c r="BE389" s="142">
        <f>IF(N389="základní",J389,0)</f>
        <v>0</v>
      </c>
      <c r="BF389" s="142">
        <f>IF(N389="snížená",J389,0)</f>
        <v>0</v>
      </c>
      <c r="BG389" s="142">
        <f>IF(N389="zákl. přenesená",J389,0)</f>
        <v>0</v>
      </c>
      <c r="BH389" s="142">
        <f>IF(N389="sníž. přenesená",J389,0)</f>
        <v>0</v>
      </c>
      <c r="BI389" s="142">
        <f>IF(N389="nulová",J389,0)</f>
        <v>0</v>
      </c>
      <c r="BJ389" s="16" t="s">
        <v>79</v>
      </c>
      <c r="BK389" s="142">
        <f>ROUND(I389*H389,2)</f>
        <v>0</v>
      </c>
      <c r="BL389" s="16" t="s">
        <v>194</v>
      </c>
      <c r="BM389" s="141" t="s">
        <v>556</v>
      </c>
    </row>
    <row r="390" spans="2:65" s="1" customFormat="1">
      <c r="B390" s="31"/>
      <c r="D390" s="143" t="s">
        <v>154</v>
      </c>
      <c r="F390" s="144" t="s">
        <v>555</v>
      </c>
      <c r="I390" s="145"/>
      <c r="L390" s="31"/>
      <c r="M390" s="146"/>
      <c r="U390" s="55"/>
      <c r="AT390" s="16" t="s">
        <v>154</v>
      </c>
      <c r="AU390" s="16" t="s">
        <v>81</v>
      </c>
    </row>
    <row r="391" spans="2:65" s="1" customFormat="1" ht="21.75" customHeight="1">
      <c r="B391" s="31"/>
      <c r="C391" s="129" t="s">
        <v>557</v>
      </c>
      <c r="D391" s="129" t="s">
        <v>149</v>
      </c>
      <c r="E391" s="130" t="s">
        <v>558</v>
      </c>
      <c r="F391" s="131" t="s">
        <v>559</v>
      </c>
      <c r="G391" s="132" t="s">
        <v>252</v>
      </c>
      <c r="H391" s="133">
        <v>2.4</v>
      </c>
      <c r="I391" s="134"/>
      <c r="J391" s="135">
        <f>ROUND(I391*H391,2)</f>
        <v>0</v>
      </c>
      <c r="K391" s="136"/>
      <c r="L391" s="31"/>
      <c r="M391" s="137" t="s">
        <v>1</v>
      </c>
      <c r="N391" s="138" t="s">
        <v>38</v>
      </c>
      <c r="P391" s="139">
        <f>O391*H391</f>
        <v>0</v>
      </c>
      <c r="Q391" s="139">
        <v>0</v>
      </c>
      <c r="R391" s="139">
        <f>Q391*H391</f>
        <v>0</v>
      </c>
      <c r="S391" s="139">
        <v>0</v>
      </c>
      <c r="T391" s="139">
        <f>S391*H391</f>
        <v>0</v>
      </c>
      <c r="U391" s="140" t="s">
        <v>1</v>
      </c>
      <c r="AR391" s="141" t="s">
        <v>194</v>
      </c>
      <c r="AT391" s="141" t="s">
        <v>149</v>
      </c>
      <c r="AU391" s="141" t="s">
        <v>81</v>
      </c>
      <c r="AY391" s="16" t="s">
        <v>148</v>
      </c>
      <c r="BE391" s="142">
        <f>IF(N391="základní",J391,0)</f>
        <v>0</v>
      </c>
      <c r="BF391" s="142">
        <f>IF(N391="snížená",J391,0)</f>
        <v>0</v>
      </c>
      <c r="BG391" s="142">
        <f>IF(N391="zákl. přenesená",J391,0)</f>
        <v>0</v>
      </c>
      <c r="BH391" s="142">
        <f>IF(N391="sníž. přenesená",J391,0)</f>
        <v>0</v>
      </c>
      <c r="BI391" s="142">
        <f>IF(N391="nulová",J391,0)</f>
        <v>0</v>
      </c>
      <c r="BJ391" s="16" t="s">
        <v>79</v>
      </c>
      <c r="BK391" s="142">
        <f>ROUND(I391*H391,2)</f>
        <v>0</v>
      </c>
      <c r="BL391" s="16" t="s">
        <v>194</v>
      </c>
      <c r="BM391" s="141" t="s">
        <v>560</v>
      </c>
    </row>
    <row r="392" spans="2:65" s="1" customFormat="1" ht="29.25">
      <c r="B392" s="31"/>
      <c r="D392" s="143" t="s">
        <v>154</v>
      </c>
      <c r="F392" s="144" t="s">
        <v>561</v>
      </c>
      <c r="I392" s="145"/>
      <c r="L392" s="31"/>
      <c r="M392" s="146"/>
      <c r="U392" s="55"/>
      <c r="AT392" s="16" t="s">
        <v>154</v>
      </c>
      <c r="AU392" s="16" t="s">
        <v>81</v>
      </c>
    </row>
    <row r="393" spans="2:65" s="1" customFormat="1">
      <c r="B393" s="31"/>
      <c r="D393" s="147" t="s">
        <v>155</v>
      </c>
      <c r="F393" s="148" t="s">
        <v>562</v>
      </c>
      <c r="I393" s="145"/>
      <c r="L393" s="31"/>
      <c r="M393" s="146"/>
      <c r="U393" s="55"/>
      <c r="AT393" s="16" t="s">
        <v>155</v>
      </c>
      <c r="AU393" s="16" t="s">
        <v>81</v>
      </c>
    </row>
    <row r="394" spans="2:65" s="11" customFormat="1">
      <c r="B394" s="149"/>
      <c r="D394" s="143" t="s">
        <v>157</v>
      </c>
      <c r="E394" s="150" t="s">
        <v>1</v>
      </c>
      <c r="F394" s="151" t="s">
        <v>563</v>
      </c>
      <c r="H394" s="150" t="s">
        <v>1</v>
      </c>
      <c r="I394" s="152"/>
      <c r="L394" s="149"/>
      <c r="M394" s="153"/>
      <c r="U394" s="154"/>
      <c r="AT394" s="150" t="s">
        <v>157</v>
      </c>
      <c r="AU394" s="150" t="s">
        <v>81</v>
      </c>
      <c r="AV394" s="11" t="s">
        <v>79</v>
      </c>
      <c r="AW394" s="11" t="s">
        <v>30</v>
      </c>
      <c r="AX394" s="11" t="s">
        <v>12</v>
      </c>
      <c r="AY394" s="150" t="s">
        <v>148</v>
      </c>
    </row>
    <row r="395" spans="2:65" s="12" customFormat="1">
      <c r="B395" s="155"/>
      <c r="D395" s="143" t="s">
        <v>157</v>
      </c>
      <c r="E395" s="156" t="s">
        <v>1</v>
      </c>
      <c r="F395" s="157" t="s">
        <v>564</v>
      </c>
      <c r="H395" s="158">
        <v>2.4</v>
      </c>
      <c r="I395" s="159"/>
      <c r="L395" s="155"/>
      <c r="M395" s="160"/>
      <c r="U395" s="161"/>
      <c r="AT395" s="156" t="s">
        <v>157</v>
      </c>
      <c r="AU395" s="156" t="s">
        <v>81</v>
      </c>
      <c r="AV395" s="12" t="s">
        <v>81</v>
      </c>
      <c r="AW395" s="12" t="s">
        <v>30</v>
      </c>
      <c r="AX395" s="12" t="s">
        <v>12</v>
      </c>
      <c r="AY395" s="156" t="s">
        <v>148</v>
      </c>
    </row>
    <row r="396" spans="2:65" s="13" customFormat="1">
      <c r="B396" s="162"/>
      <c r="D396" s="143" t="s">
        <v>157</v>
      </c>
      <c r="E396" s="163" t="s">
        <v>1</v>
      </c>
      <c r="F396" s="164" t="s">
        <v>160</v>
      </c>
      <c r="H396" s="165">
        <v>2.4</v>
      </c>
      <c r="I396" s="166"/>
      <c r="L396" s="162"/>
      <c r="M396" s="167"/>
      <c r="U396" s="168"/>
      <c r="AT396" s="163" t="s">
        <v>157</v>
      </c>
      <c r="AU396" s="163" t="s">
        <v>81</v>
      </c>
      <c r="AV396" s="13" t="s">
        <v>153</v>
      </c>
      <c r="AW396" s="13" t="s">
        <v>30</v>
      </c>
      <c r="AX396" s="13" t="s">
        <v>79</v>
      </c>
      <c r="AY396" s="163" t="s">
        <v>148</v>
      </c>
    </row>
    <row r="397" spans="2:65" s="1" customFormat="1" ht="24.2" customHeight="1">
      <c r="B397" s="31"/>
      <c r="C397" s="129" t="s">
        <v>410</v>
      </c>
      <c r="D397" s="129" t="s">
        <v>149</v>
      </c>
      <c r="E397" s="130" t="s">
        <v>565</v>
      </c>
      <c r="F397" s="131" t="s">
        <v>566</v>
      </c>
      <c r="G397" s="132" t="s">
        <v>508</v>
      </c>
      <c r="H397" s="133">
        <v>0.14899999999999999</v>
      </c>
      <c r="I397" s="134"/>
      <c r="J397" s="135">
        <f>ROUND(I397*H397,2)</f>
        <v>0</v>
      </c>
      <c r="K397" s="136"/>
      <c r="L397" s="31"/>
      <c r="M397" s="137" t="s">
        <v>1</v>
      </c>
      <c r="N397" s="138" t="s">
        <v>38</v>
      </c>
      <c r="P397" s="139">
        <f>O397*H397</f>
        <v>0</v>
      </c>
      <c r="Q397" s="139">
        <v>0</v>
      </c>
      <c r="R397" s="139">
        <f>Q397*H397</f>
        <v>0</v>
      </c>
      <c r="S397" s="139">
        <v>0</v>
      </c>
      <c r="T397" s="139">
        <f>S397*H397</f>
        <v>0</v>
      </c>
      <c r="U397" s="140" t="s">
        <v>1</v>
      </c>
      <c r="AR397" s="141" t="s">
        <v>194</v>
      </c>
      <c r="AT397" s="141" t="s">
        <v>149</v>
      </c>
      <c r="AU397" s="141" t="s">
        <v>81</v>
      </c>
      <c r="AY397" s="16" t="s">
        <v>148</v>
      </c>
      <c r="BE397" s="142">
        <f>IF(N397="základní",J397,0)</f>
        <v>0</v>
      </c>
      <c r="BF397" s="142">
        <f>IF(N397="snížená",J397,0)</f>
        <v>0</v>
      </c>
      <c r="BG397" s="142">
        <f>IF(N397="zákl. přenesená",J397,0)</f>
        <v>0</v>
      </c>
      <c r="BH397" s="142">
        <f>IF(N397="sníž. přenesená",J397,0)</f>
        <v>0</v>
      </c>
      <c r="BI397" s="142">
        <f>IF(N397="nulová",J397,0)</f>
        <v>0</v>
      </c>
      <c r="BJ397" s="16" t="s">
        <v>79</v>
      </c>
      <c r="BK397" s="142">
        <f>ROUND(I397*H397,2)</f>
        <v>0</v>
      </c>
      <c r="BL397" s="16" t="s">
        <v>194</v>
      </c>
      <c r="BM397" s="141" t="s">
        <v>567</v>
      </c>
    </row>
    <row r="398" spans="2:65" s="1" customFormat="1" ht="39">
      <c r="B398" s="31"/>
      <c r="D398" s="143" t="s">
        <v>154</v>
      </c>
      <c r="F398" s="144" t="s">
        <v>568</v>
      </c>
      <c r="I398" s="145"/>
      <c r="L398" s="31"/>
      <c r="M398" s="146"/>
      <c r="U398" s="55"/>
      <c r="AT398" s="16" t="s">
        <v>154</v>
      </c>
      <c r="AU398" s="16" t="s">
        <v>81</v>
      </c>
    </row>
    <row r="399" spans="2:65" s="1" customFormat="1">
      <c r="B399" s="31"/>
      <c r="D399" s="147" t="s">
        <v>155</v>
      </c>
      <c r="F399" s="148" t="s">
        <v>569</v>
      </c>
      <c r="I399" s="145"/>
      <c r="L399" s="31"/>
      <c r="M399" s="146"/>
      <c r="U399" s="55"/>
      <c r="AT399" s="16" t="s">
        <v>155</v>
      </c>
      <c r="AU399" s="16" t="s">
        <v>81</v>
      </c>
    </row>
    <row r="400" spans="2:65" s="10" customFormat="1" ht="22.9" customHeight="1">
      <c r="B400" s="119"/>
      <c r="D400" s="120" t="s">
        <v>72</v>
      </c>
      <c r="E400" s="177" t="s">
        <v>570</v>
      </c>
      <c r="F400" s="177" t="s">
        <v>571</v>
      </c>
      <c r="I400" s="122"/>
      <c r="J400" s="178">
        <f>BK400</f>
        <v>0</v>
      </c>
      <c r="L400" s="119"/>
      <c r="M400" s="124"/>
      <c r="P400" s="125">
        <f>SUM(P401:P412)</f>
        <v>0</v>
      </c>
      <c r="R400" s="125">
        <f>SUM(R401:R412)</f>
        <v>0</v>
      </c>
      <c r="T400" s="125">
        <f>SUM(T401:T412)</f>
        <v>0</v>
      </c>
      <c r="U400" s="126"/>
      <c r="AR400" s="120" t="s">
        <v>81</v>
      </c>
      <c r="AT400" s="127" t="s">
        <v>72</v>
      </c>
      <c r="AU400" s="127" t="s">
        <v>79</v>
      </c>
      <c r="AY400" s="120" t="s">
        <v>148</v>
      </c>
      <c r="BK400" s="128">
        <f>SUM(BK401:BK412)</f>
        <v>0</v>
      </c>
    </row>
    <row r="401" spans="2:65" s="1" customFormat="1" ht="24.2" customHeight="1">
      <c r="B401" s="31"/>
      <c r="C401" s="129" t="s">
        <v>572</v>
      </c>
      <c r="D401" s="129" t="s">
        <v>149</v>
      </c>
      <c r="E401" s="130" t="s">
        <v>573</v>
      </c>
      <c r="F401" s="131" t="s">
        <v>574</v>
      </c>
      <c r="G401" s="132" t="s">
        <v>238</v>
      </c>
      <c r="H401" s="133">
        <v>2</v>
      </c>
      <c r="I401" s="134"/>
      <c r="J401" s="135">
        <f>ROUND(I401*H401,2)</f>
        <v>0</v>
      </c>
      <c r="K401" s="136"/>
      <c r="L401" s="31"/>
      <c r="M401" s="137" t="s">
        <v>1</v>
      </c>
      <c r="N401" s="138" t="s">
        <v>38</v>
      </c>
      <c r="P401" s="139">
        <f>O401*H401</f>
        <v>0</v>
      </c>
      <c r="Q401" s="139">
        <v>0</v>
      </c>
      <c r="R401" s="139">
        <f>Q401*H401</f>
        <v>0</v>
      </c>
      <c r="S401" s="139">
        <v>0</v>
      </c>
      <c r="T401" s="139">
        <f>S401*H401</f>
        <v>0</v>
      </c>
      <c r="U401" s="140" t="s">
        <v>1</v>
      </c>
      <c r="AR401" s="141" t="s">
        <v>194</v>
      </c>
      <c r="AT401" s="141" t="s">
        <v>149</v>
      </c>
      <c r="AU401" s="141" t="s">
        <v>81</v>
      </c>
      <c r="AY401" s="16" t="s">
        <v>148</v>
      </c>
      <c r="BE401" s="142">
        <f>IF(N401="základní",J401,0)</f>
        <v>0</v>
      </c>
      <c r="BF401" s="142">
        <f>IF(N401="snížená",J401,0)</f>
        <v>0</v>
      </c>
      <c r="BG401" s="142">
        <f>IF(N401="zákl. přenesená",J401,0)</f>
        <v>0</v>
      </c>
      <c r="BH401" s="142">
        <f>IF(N401="sníž. přenesená",J401,0)</f>
        <v>0</v>
      </c>
      <c r="BI401" s="142">
        <f>IF(N401="nulová",J401,0)</f>
        <v>0</v>
      </c>
      <c r="BJ401" s="16" t="s">
        <v>79</v>
      </c>
      <c r="BK401" s="142">
        <f>ROUND(I401*H401,2)</f>
        <v>0</v>
      </c>
      <c r="BL401" s="16" t="s">
        <v>194</v>
      </c>
      <c r="BM401" s="141" t="s">
        <v>575</v>
      </c>
    </row>
    <row r="402" spans="2:65" s="1" customFormat="1" ht="19.5">
      <c r="B402" s="31"/>
      <c r="D402" s="143" t="s">
        <v>154</v>
      </c>
      <c r="F402" s="144" t="s">
        <v>576</v>
      </c>
      <c r="I402" s="145"/>
      <c r="L402" s="31"/>
      <c r="M402" s="146"/>
      <c r="U402" s="55"/>
      <c r="AT402" s="16" t="s">
        <v>154</v>
      </c>
      <c r="AU402" s="16" t="s">
        <v>81</v>
      </c>
    </row>
    <row r="403" spans="2:65" s="1" customFormat="1">
      <c r="B403" s="31"/>
      <c r="D403" s="147" t="s">
        <v>155</v>
      </c>
      <c r="F403" s="148" t="s">
        <v>577</v>
      </c>
      <c r="I403" s="145"/>
      <c r="L403" s="31"/>
      <c r="M403" s="146"/>
      <c r="U403" s="55"/>
      <c r="AT403" s="16" t="s">
        <v>155</v>
      </c>
      <c r="AU403" s="16" t="s">
        <v>81</v>
      </c>
    </row>
    <row r="404" spans="2:65" s="11" customFormat="1">
      <c r="B404" s="149"/>
      <c r="D404" s="143" t="s">
        <v>157</v>
      </c>
      <c r="E404" s="150" t="s">
        <v>1</v>
      </c>
      <c r="F404" s="151" t="s">
        <v>578</v>
      </c>
      <c r="H404" s="150" t="s">
        <v>1</v>
      </c>
      <c r="I404" s="152"/>
      <c r="L404" s="149"/>
      <c r="M404" s="153"/>
      <c r="U404" s="154"/>
      <c r="AT404" s="150" t="s">
        <v>157</v>
      </c>
      <c r="AU404" s="150" t="s">
        <v>81</v>
      </c>
      <c r="AV404" s="11" t="s">
        <v>79</v>
      </c>
      <c r="AW404" s="11" t="s">
        <v>30</v>
      </c>
      <c r="AX404" s="11" t="s">
        <v>12</v>
      </c>
      <c r="AY404" s="150" t="s">
        <v>148</v>
      </c>
    </row>
    <row r="405" spans="2:65" s="12" customFormat="1">
      <c r="B405" s="155"/>
      <c r="D405" s="143" t="s">
        <v>157</v>
      </c>
      <c r="E405" s="156" t="s">
        <v>1</v>
      </c>
      <c r="F405" s="157" t="s">
        <v>579</v>
      </c>
      <c r="H405" s="158">
        <v>2</v>
      </c>
      <c r="I405" s="159"/>
      <c r="L405" s="155"/>
      <c r="M405" s="160"/>
      <c r="U405" s="161"/>
      <c r="AT405" s="156" t="s">
        <v>157</v>
      </c>
      <c r="AU405" s="156" t="s">
        <v>81</v>
      </c>
      <c r="AV405" s="12" t="s">
        <v>81</v>
      </c>
      <c r="AW405" s="12" t="s">
        <v>30</v>
      </c>
      <c r="AX405" s="12" t="s">
        <v>12</v>
      </c>
      <c r="AY405" s="156" t="s">
        <v>148</v>
      </c>
    </row>
    <row r="406" spans="2:65" s="13" customFormat="1">
      <c r="B406" s="162"/>
      <c r="D406" s="143" t="s">
        <v>157</v>
      </c>
      <c r="E406" s="163" t="s">
        <v>1</v>
      </c>
      <c r="F406" s="164" t="s">
        <v>160</v>
      </c>
      <c r="H406" s="165">
        <v>2</v>
      </c>
      <c r="I406" s="166"/>
      <c r="L406" s="162"/>
      <c r="M406" s="167"/>
      <c r="U406" s="168"/>
      <c r="AT406" s="163" t="s">
        <v>157</v>
      </c>
      <c r="AU406" s="163" t="s">
        <v>81</v>
      </c>
      <c r="AV406" s="13" t="s">
        <v>153</v>
      </c>
      <c r="AW406" s="13" t="s">
        <v>30</v>
      </c>
      <c r="AX406" s="13" t="s">
        <v>79</v>
      </c>
      <c r="AY406" s="163" t="s">
        <v>148</v>
      </c>
    </row>
    <row r="407" spans="2:65" s="1" customFormat="1" ht="24.2" customHeight="1">
      <c r="B407" s="31"/>
      <c r="C407" s="129" t="s">
        <v>418</v>
      </c>
      <c r="D407" s="129" t="s">
        <v>149</v>
      </c>
      <c r="E407" s="130" t="s">
        <v>580</v>
      </c>
      <c r="F407" s="131" t="s">
        <v>581</v>
      </c>
      <c r="G407" s="132" t="s">
        <v>238</v>
      </c>
      <c r="H407" s="133">
        <v>2</v>
      </c>
      <c r="I407" s="134"/>
      <c r="J407" s="135">
        <f>ROUND(I407*H407,2)</f>
        <v>0</v>
      </c>
      <c r="K407" s="136"/>
      <c r="L407" s="31"/>
      <c r="M407" s="137" t="s">
        <v>1</v>
      </c>
      <c r="N407" s="138" t="s">
        <v>38</v>
      </c>
      <c r="P407" s="139">
        <f>O407*H407</f>
        <v>0</v>
      </c>
      <c r="Q407" s="139">
        <v>0</v>
      </c>
      <c r="R407" s="139">
        <f>Q407*H407</f>
        <v>0</v>
      </c>
      <c r="S407" s="139">
        <v>0</v>
      </c>
      <c r="T407" s="139">
        <f>S407*H407</f>
        <v>0</v>
      </c>
      <c r="U407" s="140" t="s">
        <v>1</v>
      </c>
      <c r="AR407" s="141" t="s">
        <v>194</v>
      </c>
      <c r="AT407" s="141" t="s">
        <v>149</v>
      </c>
      <c r="AU407" s="141" t="s">
        <v>81</v>
      </c>
      <c r="AY407" s="16" t="s">
        <v>148</v>
      </c>
      <c r="BE407" s="142">
        <f>IF(N407="základní",J407,0)</f>
        <v>0</v>
      </c>
      <c r="BF407" s="142">
        <f>IF(N407="snížená",J407,0)</f>
        <v>0</v>
      </c>
      <c r="BG407" s="142">
        <f>IF(N407="zákl. přenesená",J407,0)</f>
        <v>0</v>
      </c>
      <c r="BH407" s="142">
        <f>IF(N407="sníž. přenesená",J407,0)</f>
        <v>0</v>
      </c>
      <c r="BI407" s="142">
        <f>IF(N407="nulová",J407,0)</f>
        <v>0</v>
      </c>
      <c r="BJ407" s="16" t="s">
        <v>79</v>
      </c>
      <c r="BK407" s="142">
        <f>ROUND(I407*H407,2)</f>
        <v>0</v>
      </c>
      <c r="BL407" s="16" t="s">
        <v>194</v>
      </c>
      <c r="BM407" s="141" t="s">
        <v>582</v>
      </c>
    </row>
    <row r="408" spans="2:65" s="1" customFormat="1" ht="19.5">
      <c r="B408" s="31"/>
      <c r="D408" s="143" t="s">
        <v>154</v>
      </c>
      <c r="F408" s="144" t="s">
        <v>583</v>
      </c>
      <c r="I408" s="145"/>
      <c r="L408" s="31"/>
      <c r="M408" s="146"/>
      <c r="U408" s="55"/>
      <c r="AT408" s="16" t="s">
        <v>154</v>
      </c>
      <c r="AU408" s="16" t="s">
        <v>81</v>
      </c>
    </row>
    <row r="409" spans="2:65" s="1" customFormat="1">
      <c r="B409" s="31"/>
      <c r="D409" s="147" t="s">
        <v>155</v>
      </c>
      <c r="F409" s="148" t="s">
        <v>584</v>
      </c>
      <c r="I409" s="145"/>
      <c r="L409" s="31"/>
      <c r="M409" s="146"/>
      <c r="U409" s="55"/>
      <c r="AT409" s="16" t="s">
        <v>155</v>
      </c>
      <c r="AU409" s="16" t="s">
        <v>81</v>
      </c>
    </row>
    <row r="410" spans="2:65" s="11" customFormat="1">
      <c r="B410" s="149"/>
      <c r="D410" s="143" t="s">
        <v>157</v>
      </c>
      <c r="E410" s="150" t="s">
        <v>1</v>
      </c>
      <c r="F410" s="151" t="s">
        <v>585</v>
      </c>
      <c r="H410" s="150" t="s">
        <v>1</v>
      </c>
      <c r="I410" s="152"/>
      <c r="L410" s="149"/>
      <c r="M410" s="153"/>
      <c r="U410" s="154"/>
      <c r="AT410" s="150" t="s">
        <v>157</v>
      </c>
      <c r="AU410" s="150" t="s">
        <v>81</v>
      </c>
      <c r="AV410" s="11" t="s">
        <v>79</v>
      </c>
      <c r="AW410" s="11" t="s">
        <v>30</v>
      </c>
      <c r="AX410" s="11" t="s">
        <v>12</v>
      </c>
      <c r="AY410" s="150" t="s">
        <v>148</v>
      </c>
    </row>
    <row r="411" spans="2:65" s="12" customFormat="1">
      <c r="B411" s="155"/>
      <c r="D411" s="143" t="s">
        <v>157</v>
      </c>
      <c r="E411" s="156" t="s">
        <v>1</v>
      </c>
      <c r="F411" s="157" t="s">
        <v>579</v>
      </c>
      <c r="H411" s="158">
        <v>2</v>
      </c>
      <c r="I411" s="159"/>
      <c r="L411" s="155"/>
      <c r="M411" s="160"/>
      <c r="U411" s="161"/>
      <c r="AT411" s="156" t="s">
        <v>157</v>
      </c>
      <c r="AU411" s="156" t="s">
        <v>81</v>
      </c>
      <c r="AV411" s="12" t="s">
        <v>81</v>
      </c>
      <c r="AW411" s="12" t="s">
        <v>30</v>
      </c>
      <c r="AX411" s="12" t="s">
        <v>12</v>
      </c>
      <c r="AY411" s="156" t="s">
        <v>148</v>
      </c>
    </row>
    <row r="412" spans="2:65" s="13" customFormat="1">
      <c r="B412" s="162"/>
      <c r="D412" s="143" t="s">
        <v>157</v>
      </c>
      <c r="E412" s="163" t="s">
        <v>1</v>
      </c>
      <c r="F412" s="164" t="s">
        <v>160</v>
      </c>
      <c r="H412" s="165">
        <v>2</v>
      </c>
      <c r="I412" s="166"/>
      <c r="L412" s="162"/>
      <c r="M412" s="167"/>
      <c r="U412" s="168"/>
      <c r="AT412" s="163" t="s">
        <v>157</v>
      </c>
      <c r="AU412" s="163" t="s">
        <v>81</v>
      </c>
      <c r="AV412" s="13" t="s">
        <v>153</v>
      </c>
      <c r="AW412" s="13" t="s">
        <v>30</v>
      </c>
      <c r="AX412" s="13" t="s">
        <v>79</v>
      </c>
      <c r="AY412" s="163" t="s">
        <v>148</v>
      </c>
    </row>
    <row r="413" spans="2:65" s="10" customFormat="1" ht="22.9" customHeight="1">
      <c r="B413" s="119"/>
      <c r="D413" s="120" t="s">
        <v>72</v>
      </c>
      <c r="E413" s="177" t="s">
        <v>586</v>
      </c>
      <c r="F413" s="177" t="s">
        <v>587</v>
      </c>
      <c r="I413" s="122"/>
      <c r="J413" s="178">
        <f>BK413</f>
        <v>0</v>
      </c>
      <c r="L413" s="119"/>
      <c r="M413" s="124"/>
      <c r="P413" s="125">
        <v>0</v>
      </c>
      <c r="R413" s="125">
        <v>0</v>
      </c>
      <c r="T413" s="125">
        <v>0</v>
      </c>
      <c r="U413" s="126"/>
      <c r="AR413" s="120" t="s">
        <v>81</v>
      </c>
      <c r="AT413" s="127" t="s">
        <v>72</v>
      </c>
      <c r="AU413" s="127" t="s">
        <v>79</v>
      </c>
      <c r="AY413" s="120" t="s">
        <v>148</v>
      </c>
      <c r="BK413" s="128">
        <v>0</v>
      </c>
    </row>
    <row r="414" spans="2:65" s="10" customFormat="1" ht="22.9" customHeight="1">
      <c r="B414" s="119"/>
      <c r="D414" s="120" t="s">
        <v>72</v>
      </c>
      <c r="E414" s="177" t="s">
        <v>588</v>
      </c>
      <c r="F414" s="177" t="s">
        <v>589</v>
      </c>
      <c r="I414" s="122"/>
      <c r="J414" s="178">
        <f>BK414</f>
        <v>0</v>
      </c>
      <c r="L414" s="119"/>
      <c r="M414" s="124"/>
      <c r="P414" s="125">
        <f>SUM(P415:P477)</f>
        <v>0</v>
      </c>
      <c r="R414" s="125">
        <f>SUM(R415:R477)</f>
        <v>0</v>
      </c>
      <c r="T414" s="125">
        <f>SUM(T415:T477)</f>
        <v>0</v>
      </c>
      <c r="U414" s="126"/>
      <c r="AR414" s="120" t="s">
        <v>81</v>
      </c>
      <c r="AT414" s="127" t="s">
        <v>72</v>
      </c>
      <c r="AU414" s="127" t="s">
        <v>79</v>
      </c>
      <c r="AY414" s="120" t="s">
        <v>148</v>
      </c>
      <c r="BK414" s="128">
        <f>SUM(BK415:BK477)</f>
        <v>0</v>
      </c>
    </row>
    <row r="415" spans="2:65" s="1" customFormat="1" ht="24.2" customHeight="1">
      <c r="B415" s="31"/>
      <c r="C415" s="129" t="s">
        <v>590</v>
      </c>
      <c r="D415" s="129" t="s">
        <v>149</v>
      </c>
      <c r="E415" s="130" t="s">
        <v>591</v>
      </c>
      <c r="F415" s="131" t="s">
        <v>592</v>
      </c>
      <c r="G415" s="132" t="s">
        <v>261</v>
      </c>
      <c r="H415" s="133">
        <v>69.91</v>
      </c>
      <c r="I415" s="134"/>
      <c r="J415" s="135">
        <f>ROUND(I415*H415,2)</f>
        <v>0</v>
      </c>
      <c r="K415" s="136"/>
      <c r="L415" s="31"/>
      <c r="M415" s="137" t="s">
        <v>1</v>
      </c>
      <c r="N415" s="138" t="s">
        <v>38</v>
      </c>
      <c r="P415" s="139">
        <f>O415*H415</f>
        <v>0</v>
      </c>
      <c r="Q415" s="139">
        <v>0</v>
      </c>
      <c r="R415" s="139">
        <f>Q415*H415</f>
        <v>0</v>
      </c>
      <c r="S415" s="139">
        <v>0</v>
      </c>
      <c r="T415" s="139">
        <f>S415*H415</f>
        <v>0</v>
      </c>
      <c r="U415" s="140" t="s">
        <v>1</v>
      </c>
      <c r="AR415" s="141" t="s">
        <v>194</v>
      </c>
      <c r="AT415" s="141" t="s">
        <v>149</v>
      </c>
      <c r="AU415" s="141" t="s">
        <v>81</v>
      </c>
      <c r="AY415" s="16" t="s">
        <v>148</v>
      </c>
      <c r="BE415" s="142">
        <f>IF(N415="základní",J415,0)</f>
        <v>0</v>
      </c>
      <c r="BF415" s="142">
        <f>IF(N415="snížená",J415,0)</f>
        <v>0</v>
      </c>
      <c r="BG415" s="142">
        <f>IF(N415="zákl. přenesená",J415,0)</f>
        <v>0</v>
      </c>
      <c r="BH415" s="142">
        <f>IF(N415="sníž. přenesená",J415,0)</f>
        <v>0</v>
      </c>
      <c r="BI415" s="142">
        <f>IF(N415="nulová",J415,0)</f>
        <v>0</v>
      </c>
      <c r="BJ415" s="16" t="s">
        <v>79</v>
      </c>
      <c r="BK415" s="142">
        <f>ROUND(I415*H415,2)</f>
        <v>0</v>
      </c>
      <c r="BL415" s="16" t="s">
        <v>194</v>
      </c>
      <c r="BM415" s="141" t="s">
        <v>593</v>
      </c>
    </row>
    <row r="416" spans="2:65" s="1" customFormat="1" ht="19.5">
      <c r="B416" s="31"/>
      <c r="D416" s="143" t="s">
        <v>154</v>
      </c>
      <c r="F416" s="144" t="s">
        <v>594</v>
      </c>
      <c r="I416" s="145"/>
      <c r="L416" s="31"/>
      <c r="M416" s="146"/>
      <c r="U416" s="55"/>
      <c r="AT416" s="16" t="s">
        <v>154</v>
      </c>
      <c r="AU416" s="16" t="s">
        <v>81</v>
      </c>
    </row>
    <row r="417" spans="2:65" s="1" customFormat="1">
      <c r="B417" s="31"/>
      <c r="D417" s="147" t="s">
        <v>155</v>
      </c>
      <c r="F417" s="148" t="s">
        <v>595</v>
      </c>
      <c r="I417" s="145"/>
      <c r="L417" s="31"/>
      <c r="M417" s="146"/>
      <c r="U417" s="55"/>
      <c r="AT417" s="16" t="s">
        <v>155</v>
      </c>
      <c r="AU417" s="16" t="s">
        <v>81</v>
      </c>
    </row>
    <row r="418" spans="2:65" s="1" customFormat="1" ht="16.5" customHeight="1">
      <c r="B418" s="31"/>
      <c r="C418" s="129" t="s">
        <v>423</v>
      </c>
      <c r="D418" s="129" t="s">
        <v>149</v>
      </c>
      <c r="E418" s="130" t="s">
        <v>596</v>
      </c>
      <c r="F418" s="131" t="s">
        <v>597</v>
      </c>
      <c r="G418" s="132" t="s">
        <v>261</v>
      </c>
      <c r="H418" s="133">
        <v>69.91</v>
      </c>
      <c r="I418" s="134"/>
      <c r="J418" s="135">
        <f>ROUND(I418*H418,2)</f>
        <v>0</v>
      </c>
      <c r="K418" s="136"/>
      <c r="L418" s="31"/>
      <c r="M418" s="137" t="s">
        <v>1</v>
      </c>
      <c r="N418" s="138" t="s">
        <v>38</v>
      </c>
      <c r="P418" s="139">
        <f>O418*H418</f>
        <v>0</v>
      </c>
      <c r="Q418" s="139">
        <v>0</v>
      </c>
      <c r="R418" s="139">
        <f>Q418*H418</f>
        <v>0</v>
      </c>
      <c r="S418" s="139">
        <v>0</v>
      </c>
      <c r="T418" s="139">
        <f>S418*H418</f>
        <v>0</v>
      </c>
      <c r="U418" s="140" t="s">
        <v>1</v>
      </c>
      <c r="AR418" s="141" t="s">
        <v>194</v>
      </c>
      <c r="AT418" s="141" t="s">
        <v>149</v>
      </c>
      <c r="AU418" s="141" t="s">
        <v>81</v>
      </c>
      <c r="AY418" s="16" t="s">
        <v>148</v>
      </c>
      <c r="BE418" s="142">
        <f>IF(N418="základní",J418,0)</f>
        <v>0</v>
      </c>
      <c r="BF418" s="142">
        <f>IF(N418="snížená",J418,0)</f>
        <v>0</v>
      </c>
      <c r="BG418" s="142">
        <f>IF(N418="zákl. přenesená",J418,0)</f>
        <v>0</v>
      </c>
      <c r="BH418" s="142">
        <f>IF(N418="sníž. přenesená",J418,0)</f>
        <v>0</v>
      </c>
      <c r="BI418" s="142">
        <f>IF(N418="nulová",J418,0)</f>
        <v>0</v>
      </c>
      <c r="BJ418" s="16" t="s">
        <v>79</v>
      </c>
      <c r="BK418" s="142">
        <f>ROUND(I418*H418,2)</f>
        <v>0</v>
      </c>
      <c r="BL418" s="16" t="s">
        <v>194</v>
      </c>
      <c r="BM418" s="141" t="s">
        <v>598</v>
      </c>
    </row>
    <row r="419" spans="2:65" s="1" customFormat="1">
      <c r="B419" s="31"/>
      <c r="D419" s="143" t="s">
        <v>154</v>
      </c>
      <c r="F419" s="144" t="s">
        <v>599</v>
      </c>
      <c r="I419" s="145"/>
      <c r="L419" s="31"/>
      <c r="M419" s="146"/>
      <c r="U419" s="55"/>
      <c r="AT419" s="16" t="s">
        <v>154</v>
      </c>
      <c r="AU419" s="16" t="s">
        <v>81</v>
      </c>
    </row>
    <row r="420" spans="2:65" s="1" customFormat="1">
      <c r="B420" s="31"/>
      <c r="D420" s="147" t="s">
        <v>155</v>
      </c>
      <c r="F420" s="148" t="s">
        <v>600</v>
      </c>
      <c r="I420" s="145"/>
      <c r="L420" s="31"/>
      <c r="M420" s="146"/>
      <c r="U420" s="55"/>
      <c r="AT420" s="16" t="s">
        <v>155</v>
      </c>
      <c r="AU420" s="16" t="s">
        <v>81</v>
      </c>
    </row>
    <row r="421" spans="2:65" s="1" customFormat="1" ht="16.5" customHeight="1">
      <c r="B421" s="31"/>
      <c r="C421" s="129" t="s">
        <v>601</v>
      </c>
      <c r="D421" s="129" t="s">
        <v>149</v>
      </c>
      <c r="E421" s="130" t="s">
        <v>602</v>
      </c>
      <c r="F421" s="131" t="s">
        <v>603</v>
      </c>
      <c r="G421" s="132" t="s">
        <v>252</v>
      </c>
      <c r="H421" s="133">
        <v>47.45</v>
      </c>
      <c r="I421" s="134"/>
      <c r="J421" s="135">
        <f>ROUND(I421*H421,2)</f>
        <v>0</v>
      </c>
      <c r="K421" s="136"/>
      <c r="L421" s="31"/>
      <c r="M421" s="137" t="s">
        <v>1</v>
      </c>
      <c r="N421" s="138" t="s">
        <v>38</v>
      </c>
      <c r="P421" s="139">
        <f>O421*H421</f>
        <v>0</v>
      </c>
      <c r="Q421" s="139">
        <v>0</v>
      </c>
      <c r="R421" s="139">
        <f>Q421*H421</f>
        <v>0</v>
      </c>
      <c r="S421" s="139">
        <v>0</v>
      </c>
      <c r="T421" s="139">
        <f>S421*H421</f>
        <v>0</v>
      </c>
      <c r="U421" s="140" t="s">
        <v>1</v>
      </c>
      <c r="AR421" s="141" t="s">
        <v>194</v>
      </c>
      <c r="AT421" s="141" t="s">
        <v>149</v>
      </c>
      <c r="AU421" s="141" t="s">
        <v>81</v>
      </c>
      <c r="AY421" s="16" t="s">
        <v>148</v>
      </c>
      <c r="BE421" s="142">
        <f>IF(N421="základní",J421,0)</f>
        <v>0</v>
      </c>
      <c r="BF421" s="142">
        <f>IF(N421="snížená",J421,0)</f>
        <v>0</v>
      </c>
      <c r="BG421" s="142">
        <f>IF(N421="zákl. přenesená",J421,0)</f>
        <v>0</v>
      </c>
      <c r="BH421" s="142">
        <f>IF(N421="sníž. přenesená",J421,0)</f>
        <v>0</v>
      </c>
      <c r="BI421" s="142">
        <f>IF(N421="nulová",J421,0)</f>
        <v>0</v>
      </c>
      <c r="BJ421" s="16" t="s">
        <v>79</v>
      </c>
      <c r="BK421" s="142">
        <f>ROUND(I421*H421,2)</f>
        <v>0</v>
      </c>
      <c r="BL421" s="16" t="s">
        <v>194</v>
      </c>
      <c r="BM421" s="141" t="s">
        <v>604</v>
      </c>
    </row>
    <row r="422" spans="2:65" s="1" customFormat="1">
      <c r="B422" s="31"/>
      <c r="D422" s="143" t="s">
        <v>154</v>
      </c>
      <c r="F422" s="144" t="s">
        <v>605</v>
      </c>
      <c r="I422" s="145"/>
      <c r="L422" s="31"/>
      <c r="M422" s="146"/>
      <c r="U422" s="55"/>
      <c r="AT422" s="16" t="s">
        <v>154</v>
      </c>
      <c r="AU422" s="16" t="s">
        <v>81</v>
      </c>
    </row>
    <row r="423" spans="2:65" s="1" customFormat="1">
      <c r="B423" s="31"/>
      <c r="D423" s="147" t="s">
        <v>155</v>
      </c>
      <c r="F423" s="148" t="s">
        <v>606</v>
      </c>
      <c r="I423" s="145"/>
      <c r="L423" s="31"/>
      <c r="M423" s="146"/>
      <c r="U423" s="55"/>
      <c r="AT423" s="16" t="s">
        <v>155</v>
      </c>
      <c r="AU423" s="16" t="s">
        <v>81</v>
      </c>
    </row>
    <row r="424" spans="2:65" s="11" customFormat="1">
      <c r="B424" s="149"/>
      <c r="D424" s="143" t="s">
        <v>157</v>
      </c>
      <c r="E424" s="150" t="s">
        <v>1</v>
      </c>
      <c r="F424" s="151" t="s">
        <v>607</v>
      </c>
      <c r="H424" s="150" t="s">
        <v>1</v>
      </c>
      <c r="I424" s="152"/>
      <c r="L424" s="149"/>
      <c r="M424" s="153"/>
      <c r="U424" s="154"/>
      <c r="AT424" s="150" t="s">
        <v>157</v>
      </c>
      <c r="AU424" s="150" t="s">
        <v>81</v>
      </c>
      <c r="AV424" s="11" t="s">
        <v>79</v>
      </c>
      <c r="AW424" s="11" t="s">
        <v>30</v>
      </c>
      <c r="AX424" s="11" t="s">
        <v>12</v>
      </c>
      <c r="AY424" s="150" t="s">
        <v>148</v>
      </c>
    </row>
    <row r="425" spans="2:65" s="12" customFormat="1">
      <c r="B425" s="155"/>
      <c r="D425" s="143" t="s">
        <v>157</v>
      </c>
      <c r="E425" s="156" t="s">
        <v>1</v>
      </c>
      <c r="F425" s="157" t="s">
        <v>608</v>
      </c>
      <c r="H425" s="158">
        <v>23.740000000000002</v>
      </c>
      <c r="I425" s="159"/>
      <c r="L425" s="155"/>
      <c r="M425" s="160"/>
      <c r="U425" s="161"/>
      <c r="AT425" s="156" t="s">
        <v>157</v>
      </c>
      <c r="AU425" s="156" t="s">
        <v>81</v>
      </c>
      <c r="AV425" s="12" t="s">
        <v>81</v>
      </c>
      <c r="AW425" s="12" t="s">
        <v>30</v>
      </c>
      <c r="AX425" s="12" t="s">
        <v>12</v>
      </c>
      <c r="AY425" s="156" t="s">
        <v>148</v>
      </c>
    </row>
    <row r="426" spans="2:65" s="12" customFormat="1">
      <c r="B426" s="155"/>
      <c r="D426" s="143" t="s">
        <v>157</v>
      </c>
      <c r="E426" s="156" t="s">
        <v>1</v>
      </c>
      <c r="F426" s="157" t="s">
        <v>609</v>
      </c>
      <c r="H426" s="158">
        <v>23.71</v>
      </c>
      <c r="I426" s="159"/>
      <c r="L426" s="155"/>
      <c r="M426" s="160"/>
      <c r="U426" s="161"/>
      <c r="AT426" s="156" t="s">
        <v>157</v>
      </c>
      <c r="AU426" s="156" t="s">
        <v>81</v>
      </c>
      <c r="AV426" s="12" t="s">
        <v>81</v>
      </c>
      <c r="AW426" s="12" t="s">
        <v>30</v>
      </c>
      <c r="AX426" s="12" t="s">
        <v>12</v>
      </c>
      <c r="AY426" s="156" t="s">
        <v>148</v>
      </c>
    </row>
    <row r="427" spans="2:65" s="13" customFormat="1">
      <c r="B427" s="162"/>
      <c r="D427" s="143" t="s">
        <v>157</v>
      </c>
      <c r="E427" s="163" t="s">
        <v>1</v>
      </c>
      <c r="F427" s="164" t="s">
        <v>160</v>
      </c>
      <c r="H427" s="165">
        <v>47.45</v>
      </c>
      <c r="I427" s="166"/>
      <c r="L427" s="162"/>
      <c r="M427" s="167"/>
      <c r="U427" s="168"/>
      <c r="AT427" s="163" t="s">
        <v>157</v>
      </c>
      <c r="AU427" s="163" t="s">
        <v>81</v>
      </c>
      <c r="AV427" s="13" t="s">
        <v>153</v>
      </c>
      <c r="AW427" s="13" t="s">
        <v>30</v>
      </c>
      <c r="AX427" s="13" t="s">
        <v>79</v>
      </c>
      <c r="AY427" s="163" t="s">
        <v>148</v>
      </c>
    </row>
    <row r="428" spans="2:65" s="1" customFormat="1" ht="24.2" customHeight="1">
      <c r="B428" s="31"/>
      <c r="C428" s="179" t="s">
        <v>429</v>
      </c>
      <c r="D428" s="179" t="s">
        <v>553</v>
      </c>
      <c r="E428" s="180" t="s">
        <v>610</v>
      </c>
      <c r="F428" s="181" t="s">
        <v>611</v>
      </c>
      <c r="G428" s="182" t="s">
        <v>252</v>
      </c>
      <c r="H428" s="183">
        <v>52.195</v>
      </c>
      <c r="I428" s="184"/>
      <c r="J428" s="185">
        <f>ROUND(I428*H428,2)</f>
        <v>0</v>
      </c>
      <c r="K428" s="186"/>
      <c r="L428" s="187"/>
      <c r="M428" s="188" t="s">
        <v>1</v>
      </c>
      <c r="N428" s="189" t="s">
        <v>38</v>
      </c>
      <c r="P428" s="139">
        <f>O428*H428</f>
        <v>0</v>
      </c>
      <c r="Q428" s="139">
        <v>0</v>
      </c>
      <c r="R428" s="139">
        <f>Q428*H428</f>
        <v>0</v>
      </c>
      <c r="S428" s="139">
        <v>0</v>
      </c>
      <c r="T428" s="139">
        <f>S428*H428</f>
        <v>0</v>
      </c>
      <c r="U428" s="140" t="s">
        <v>1</v>
      </c>
      <c r="AR428" s="141" t="s">
        <v>341</v>
      </c>
      <c r="AT428" s="141" t="s">
        <v>553</v>
      </c>
      <c r="AU428" s="141" t="s">
        <v>81</v>
      </c>
      <c r="AY428" s="16" t="s">
        <v>148</v>
      </c>
      <c r="BE428" s="142">
        <f>IF(N428="základní",J428,0)</f>
        <v>0</v>
      </c>
      <c r="BF428" s="142">
        <f>IF(N428="snížená",J428,0)</f>
        <v>0</v>
      </c>
      <c r="BG428" s="142">
        <f>IF(N428="zákl. přenesená",J428,0)</f>
        <v>0</v>
      </c>
      <c r="BH428" s="142">
        <f>IF(N428="sníž. přenesená",J428,0)</f>
        <v>0</v>
      </c>
      <c r="BI428" s="142">
        <f>IF(N428="nulová",J428,0)</f>
        <v>0</v>
      </c>
      <c r="BJ428" s="16" t="s">
        <v>79</v>
      </c>
      <c r="BK428" s="142">
        <f>ROUND(I428*H428,2)</f>
        <v>0</v>
      </c>
      <c r="BL428" s="16" t="s">
        <v>194</v>
      </c>
      <c r="BM428" s="141" t="s">
        <v>612</v>
      </c>
    </row>
    <row r="429" spans="2:65" s="1" customFormat="1">
      <c r="B429" s="31"/>
      <c r="D429" s="143" t="s">
        <v>154</v>
      </c>
      <c r="F429" s="144" t="s">
        <v>611</v>
      </c>
      <c r="I429" s="145"/>
      <c r="L429" s="31"/>
      <c r="M429" s="146"/>
      <c r="U429" s="55"/>
      <c r="AT429" s="16" t="s">
        <v>154</v>
      </c>
      <c r="AU429" s="16" t="s">
        <v>81</v>
      </c>
    </row>
    <row r="430" spans="2:65" s="11" customFormat="1">
      <c r="B430" s="149"/>
      <c r="D430" s="143" t="s">
        <v>157</v>
      </c>
      <c r="E430" s="150" t="s">
        <v>1</v>
      </c>
      <c r="F430" s="151" t="s">
        <v>613</v>
      </c>
      <c r="H430" s="150" t="s">
        <v>1</v>
      </c>
      <c r="I430" s="152"/>
      <c r="L430" s="149"/>
      <c r="M430" s="153"/>
      <c r="U430" s="154"/>
      <c r="AT430" s="150" t="s">
        <v>157</v>
      </c>
      <c r="AU430" s="150" t="s">
        <v>81</v>
      </c>
      <c r="AV430" s="11" t="s">
        <v>79</v>
      </c>
      <c r="AW430" s="11" t="s">
        <v>30</v>
      </c>
      <c r="AX430" s="11" t="s">
        <v>12</v>
      </c>
      <c r="AY430" s="150" t="s">
        <v>148</v>
      </c>
    </row>
    <row r="431" spans="2:65" s="11" customFormat="1">
      <c r="B431" s="149"/>
      <c r="D431" s="143" t="s">
        <v>157</v>
      </c>
      <c r="E431" s="150" t="s">
        <v>1</v>
      </c>
      <c r="F431" s="151" t="s">
        <v>607</v>
      </c>
      <c r="H431" s="150" t="s">
        <v>1</v>
      </c>
      <c r="I431" s="152"/>
      <c r="L431" s="149"/>
      <c r="M431" s="153"/>
      <c r="U431" s="154"/>
      <c r="AT431" s="150" t="s">
        <v>157</v>
      </c>
      <c r="AU431" s="150" t="s">
        <v>81</v>
      </c>
      <c r="AV431" s="11" t="s">
        <v>79</v>
      </c>
      <c r="AW431" s="11" t="s">
        <v>30</v>
      </c>
      <c r="AX431" s="11" t="s">
        <v>12</v>
      </c>
      <c r="AY431" s="150" t="s">
        <v>148</v>
      </c>
    </row>
    <row r="432" spans="2:65" s="12" customFormat="1">
      <c r="B432" s="155"/>
      <c r="D432" s="143" t="s">
        <v>157</v>
      </c>
      <c r="E432" s="156" t="s">
        <v>1</v>
      </c>
      <c r="F432" s="157" t="s">
        <v>608</v>
      </c>
      <c r="H432" s="158">
        <v>23.740000000000002</v>
      </c>
      <c r="I432" s="159"/>
      <c r="L432" s="155"/>
      <c r="M432" s="160"/>
      <c r="U432" s="161"/>
      <c r="AT432" s="156" t="s">
        <v>157</v>
      </c>
      <c r="AU432" s="156" t="s">
        <v>81</v>
      </c>
      <c r="AV432" s="12" t="s">
        <v>81</v>
      </c>
      <c r="AW432" s="12" t="s">
        <v>30</v>
      </c>
      <c r="AX432" s="12" t="s">
        <v>12</v>
      </c>
      <c r="AY432" s="156" t="s">
        <v>148</v>
      </c>
    </row>
    <row r="433" spans="2:65" s="12" customFormat="1">
      <c r="B433" s="155"/>
      <c r="D433" s="143" t="s">
        <v>157</v>
      </c>
      <c r="E433" s="156" t="s">
        <v>1</v>
      </c>
      <c r="F433" s="157" t="s">
        <v>609</v>
      </c>
      <c r="H433" s="158">
        <v>23.71</v>
      </c>
      <c r="I433" s="159"/>
      <c r="L433" s="155"/>
      <c r="M433" s="160"/>
      <c r="U433" s="161"/>
      <c r="AT433" s="156" t="s">
        <v>157</v>
      </c>
      <c r="AU433" s="156" t="s">
        <v>81</v>
      </c>
      <c r="AV433" s="12" t="s">
        <v>81</v>
      </c>
      <c r="AW433" s="12" t="s">
        <v>30</v>
      </c>
      <c r="AX433" s="12" t="s">
        <v>12</v>
      </c>
      <c r="AY433" s="156" t="s">
        <v>148</v>
      </c>
    </row>
    <row r="434" spans="2:65" s="13" customFormat="1">
      <c r="B434" s="162"/>
      <c r="D434" s="143" t="s">
        <v>157</v>
      </c>
      <c r="E434" s="163" t="s">
        <v>1</v>
      </c>
      <c r="F434" s="164" t="s">
        <v>160</v>
      </c>
      <c r="H434" s="165">
        <v>47.45</v>
      </c>
      <c r="I434" s="166"/>
      <c r="L434" s="162"/>
      <c r="M434" s="167"/>
      <c r="U434" s="168"/>
      <c r="AT434" s="163" t="s">
        <v>157</v>
      </c>
      <c r="AU434" s="163" t="s">
        <v>81</v>
      </c>
      <c r="AV434" s="13" t="s">
        <v>153</v>
      </c>
      <c r="AW434" s="13" t="s">
        <v>30</v>
      </c>
      <c r="AX434" s="13" t="s">
        <v>12</v>
      </c>
      <c r="AY434" s="163" t="s">
        <v>148</v>
      </c>
    </row>
    <row r="435" spans="2:65" s="12" customFormat="1">
      <c r="B435" s="155"/>
      <c r="D435" s="143" t="s">
        <v>157</v>
      </c>
      <c r="E435" s="156" t="s">
        <v>1</v>
      </c>
      <c r="F435" s="157" t="s">
        <v>614</v>
      </c>
      <c r="H435" s="158">
        <v>52.195000000000007</v>
      </c>
      <c r="I435" s="159"/>
      <c r="L435" s="155"/>
      <c r="M435" s="160"/>
      <c r="U435" s="161"/>
      <c r="AT435" s="156" t="s">
        <v>157</v>
      </c>
      <c r="AU435" s="156" t="s">
        <v>81</v>
      </c>
      <c r="AV435" s="12" t="s">
        <v>81</v>
      </c>
      <c r="AW435" s="12" t="s">
        <v>30</v>
      </c>
      <c r="AX435" s="12" t="s">
        <v>12</v>
      </c>
      <c r="AY435" s="156" t="s">
        <v>148</v>
      </c>
    </row>
    <row r="436" spans="2:65" s="13" customFormat="1">
      <c r="B436" s="162"/>
      <c r="D436" s="143" t="s">
        <v>157</v>
      </c>
      <c r="E436" s="163" t="s">
        <v>1</v>
      </c>
      <c r="F436" s="164" t="s">
        <v>160</v>
      </c>
      <c r="H436" s="165">
        <v>52.195000000000007</v>
      </c>
      <c r="I436" s="166"/>
      <c r="L436" s="162"/>
      <c r="M436" s="167"/>
      <c r="U436" s="168"/>
      <c r="AT436" s="163" t="s">
        <v>157</v>
      </c>
      <c r="AU436" s="163" t="s">
        <v>81</v>
      </c>
      <c r="AV436" s="13" t="s">
        <v>153</v>
      </c>
      <c r="AW436" s="13" t="s">
        <v>30</v>
      </c>
      <c r="AX436" s="13" t="s">
        <v>79</v>
      </c>
      <c r="AY436" s="163" t="s">
        <v>148</v>
      </c>
    </row>
    <row r="437" spans="2:65" s="1" customFormat="1" ht="24.2" customHeight="1">
      <c r="B437" s="31"/>
      <c r="C437" s="129" t="s">
        <v>615</v>
      </c>
      <c r="D437" s="129" t="s">
        <v>149</v>
      </c>
      <c r="E437" s="130" t="s">
        <v>616</v>
      </c>
      <c r="F437" s="131" t="s">
        <v>617</v>
      </c>
      <c r="G437" s="132" t="s">
        <v>261</v>
      </c>
      <c r="H437" s="133">
        <v>82.120999999999995</v>
      </c>
      <c r="I437" s="134"/>
      <c r="J437" s="135">
        <f>ROUND(I437*H437,2)</f>
        <v>0</v>
      </c>
      <c r="K437" s="136"/>
      <c r="L437" s="31"/>
      <c r="M437" s="137" t="s">
        <v>1</v>
      </c>
      <c r="N437" s="138" t="s">
        <v>38</v>
      </c>
      <c r="P437" s="139">
        <f>O437*H437</f>
        <v>0</v>
      </c>
      <c r="Q437" s="139">
        <v>0</v>
      </c>
      <c r="R437" s="139">
        <f>Q437*H437</f>
        <v>0</v>
      </c>
      <c r="S437" s="139">
        <v>0</v>
      </c>
      <c r="T437" s="139">
        <f>S437*H437</f>
        <v>0</v>
      </c>
      <c r="U437" s="140" t="s">
        <v>1</v>
      </c>
      <c r="AR437" s="141" t="s">
        <v>194</v>
      </c>
      <c r="AT437" s="141" t="s">
        <v>149</v>
      </c>
      <c r="AU437" s="141" t="s">
        <v>81</v>
      </c>
      <c r="AY437" s="16" t="s">
        <v>148</v>
      </c>
      <c r="BE437" s="142">
        <f>IF(N437="základní",J437,0)</f>
        <v>0</v>
      </c>
      <c r="BF437" s="142">
        <f>IF(N437="snížená",J437,0)</f>
        <v>0</v>
      </c>
      <c r="BG437" s="142">
        <f>IF(N437="zákl. přenesená",J437,0)</f>
        <v>0</v>
      </c>
      <c r="BH437" s="142">
        <f>IF(N437="sníž. přenesená",J437,0)</f>
        <v>0</v>
      </c>
      <c r="BI437" s="142">
        <f>IF(N437="nulová",J437,0)</f>
        <v>0</v>
      </c>
      <c r="BJ437" s="16" t="s">
        <v>79</v>
      </c>
      <c r="BK437" s="142">
        <f>ROUND(I437*H437,2)</f>
        <v>0</v>
      </c>
      <c r="BL437" s="16" t="s">
        <v>194</v>
      </c>
      <c r="BM437" s="141" t="s">
        <v>618</v>
      </c>
    </row>
    <row r="438" spans="2:65" s="1" customFormat="1">
      <c r="B438" s="31"/>
      <c r="D438" s="143" t="s">
        <v>154</v>
      </c>
      <c r="F438" s="144" t="s">
        <v>619</v>
      </c>
      <c r="I438" s="145"/>
      <c r="L438" s="31"/>
      <c r="M438" s="146"/>
      <c r="U438" s="55"/>
      <c r="AT438" s="16" t="s">
        <v>154</v>
      </c>
      <c r="AU438" s="16" t="s">
        <v>81</v>
      </c>
    </row>
    <row r="439" spans="2:65" s="1" customFormat="1">
      <c r="B439" s="31"/>
      <c r="D439" s="147" t="s">
        <v>155</v>
      </c>
      <c r="F439" s="148" t="s">
        <v>620</v>
      </c>
      <c r="I439" s="145"/>
      <c r="L439" s="31"/>
      <c r="M439" s="146"/>
      <c r="U439" s="55"/>
      <c r="AT439" s="16" t="s">
        <v>155</v>
      </c>
      <c r="AU439" s="16" t="s">
        <v>81</v>
      </c>
    </row>
    <row r="440" spans="2:65" s="1" customFormat="1" ht="33" customHeight="1">
      <c r="B440" s="31"/>
      <c r="C440" s="129" t="s">
        <v>436</v>
      </c>
      <c r="D440" s="129" t="s">
        <v>149</v>
      </c>
      <c r="E440" s="130" t="s">
        <v>621</v>
      </c>
      <c r="F440" s="131" t="s">
        <v>622</v>
      </c>
      <c r="G440" s="132" t="s">
        <v>261</v>
      </c>
      <c r="H440" s="133">
        <v>69.91</v>
      </c>
      <c r="I440" s="134"/>
      <c r="J440" s="135">
        <f>ROUND(I440*H440,2)</f>
        <v>0</v>
      </c>
      <c r="K440" s="136"/>
      <c r="L440" s="31"/>
      <c r="M440" s="137" t="s">
        <v>1</v>
      </c>
      <c r="N440" s="138" t="s">
        <v>38</v>
      </c>
      <c r="P440" s="139">
        <f>O440*H440</f>
        <v>0</v>
      </c>
      <c r="Q440" s="139">
        <v>0</v>
      </c>
      <c r="R440" s="139">
        <f>Q440*H440</f>
        <v>0</v>
      </c>
      <c r="S440" s="139">
        <v>0</v>
      </c>
      <c r="T440" s="139">
        <f>S440*H440</f>
        <v>0</v>
      </c>
      <c r="U440" s="140" t="s">
        <v>1</v>
      </c>
      <c r="AR440" s="141" t="s">
        <v>194</v>
      </c>
      <c r="AT440" s="141" t="s">
        <v>149</v>
      </c>
      <c r="AU440" s="141" t="s">
        <v>81</v>
      </c>
      <c r="AY440" s="16" t="s">
        <v>148</v>
      </c>
      <c r="BE440" s="142">
        <f>IF(N440="základní",J440,0)</f>
        <v>0</v>
      </c>
      <c r="BF440" s="142">
        <f>IF(N440="snížená",J440,0)</f>
        <v>0</v>
      </c>
      <c r="BG440" s="142">
        <f>IF(N440="zákl. přenesená",J440,0)</f>
        <v>0</v>
      </c>
      <c r="BH440" s="142">
        <f>IF(N440="sníž. přenesená",J440,0)</f>
        <v>0</v>
      </c>
      <c r="BI440" s="142">
        <f>IF(N440="nulová",J440,0)</f>
        <v>0</v>
      </c>
      <c r="BJ440" s="16" t="s">
        <v>79</v>
      </c>
      <c r="BK440" s="142">
        <f>ROUND(I440*H440,2)</f>
        <v>0</v>
      </c>
      <c r="BL440" s="16" t="s">
        <v>194</v>
      </c>
      <c r="BM440" s="141" t="s">
        <v>623</v>
      </c>
    </row>
    <row r="441" spans="2:65" s="1" customFormat="1" ht="19.5">
      <c r="B441" s="31"/>
      <c r="D441" s="143" t="s">
        <v>154</v>
      </c>
      <c r="F441" s="144" t="s">
        <v>624</v>
      </c>
      <c r="I441" s="145"/>
      <c r="L441" s="31"/>
      <c r="M441" s="146"/>
      <c r="U441" s="55"/>
      <c r="AT441" s="16" t="s">
        <v>154</v>
      </c>
      <c r="AU441" s="16" t="s">
        <v>81</v>
      </c>
    </row>
    <row r="442" spans="2:65" s="1" customFormat="1">
      <c r="B442" s="31"/>
      <c r="D442" s="147" t="s">
        <v>155</v>
      </c>
      <c r="F442" s="148" t="s">
        <v>625</v>
      </c>
      <c r="I442" s="145"/>
      <c r="L442" s="31"/>
      <c r="M442" s="146"/>
      <c r="U442" s="55"/>
      <c r="AT442" s="16" t="s">
        <v>155</v>
      </c>
      <c r="AU442" s="16" t="s">
        <v>81</v>
      </c>
    </row>
    <row r="443" spans="2:65" s="1" customFormat="1" ht="24.2" customHeight="1">
      <c r="B443" s="31"/>
      <c r="C443" s="129" t="s">
        <v>234</v>
      </c>
      <c r="D443" s="129" t="s">
        <v>149</v>
      </c>
      <c r="E443" s="130" t="s">
        <v>626</v>
      </c>
      <c r="F443" s="131" t="s">
        <v>627</v>
      </c>
      <c r="G443" s="132" t="s">
        <v>261</v>
      </c>
      <c r="H443" s="133">
        <v>69.91</v>
      </c>
      <c r="I443" s="134"/>
      <c r="J443" s="135">
        <f>ROUND(I443*H443,2)</f>
        <v>0</v>
      </c>
      <c r="K443" s="136"/>
      <c r="L443" s="31"/>
      <c r="M443" s="137" t="s">
        <v>1</v>
      </c>
      <c r="N443" s="138" t="s">
        <v>38</v>
      </c>
      <c r="P443" s="139">
        <f>O443*H443</f>
        <v>0</v>
      </c>
      <c r="Q443" s="139">
        <v>0</v>
      </c>
      <c r="R443" s="139">
        <f>Q443*H443</f>
        <v>0</v>
      </c>
      <c r="S443" s="139">
        <v>0</v>
      </c>
      <c r="T443" s="139">
        <f>S443*H443</f>
        <v>0</v>
      </c>
      <c r="U443" s="140" t="s">
        <v>1</v>
      </c>
      <c r="AR443" s="141" t="s">
        <v>194</v>
      </c>
      <c r="AT443" s="141" t="s">
        <v>149</v>
      </c>
      <c r="AU443" s="141" t="s">
        <v>81</v>
      </c>
      <c r="AY443" s="16" t="s">
        <v>148</v>
      </c>
      <c r="BE443" s="142">
        <f>IF(N443="základní",J443,0)</f>
        <v>0</v>
      </c>
      <c r="BF443" s="142">
        <f>IF(N443="snížená",J443,0)</f>
        <v>0</v>
      </c>
      <c r="BG443" s="142">
        <f>IF(N443="zákl. přenesená",J443,0)</f>
        <v>0</v>
      </c>
      <c r="BH443" s="142">
        <f>IF(N443="sníž. přenesená",J443,0)</f>
        <v>0</v>
      </c>
      <c r="BI443" s="142">
        <f>IF(N443="nulová",J443,0)</f>
        <v>0</v>
      </c>
      <c r="BJ443" s="16" t="s">
        <v>79</v>
      </c>
      <c r="BK443" s="142">
        <f>ROUND(I443*H443,2)</f>
        <v>0</v>
      </c>
      <c r="BL443" s="16" t="s">
        <v>194</v>
      </c>
      <c r="BM443" s="141" t="s">
        <v>628</v>
      </c>
    </row>
    <row r="444" spans="2:65" s="1" customFormat="1" ht="19.5">
      <c r="B444" s="31"/>
      <c r="D444" s="143" t="s">
        <v>154</v>
      </c>
      <c r="F444" s="144" t="s">
        <v>629</v>
      </c>
      <c r="I444" s="145"/>
      <c r="L444" s="31"/>
      <c r="M444" s="146"/>
      <c r="U444" s="55"/>
      <c r="AT444" s="16" t="s">
        <v>154</v>
      </c>
      <c r="AU444" s="16" t="s">
        <v>81</v>
      </c>
    </row>
    <row r="445" spans="2:65" s="1" customFormat="1">
      <c r="B445" s="31"/>
      <c r="D445" s="147" t="s">
        <v>155</v>
      </c>
      <c r="F445" s="148" t="s">
        <v>630</v>
      </c>
      <c r="I445" s="145"/>
      <c r="L445" s="31"/>
      <c r="M445" s="146"/>
      <c r="U445" s="55"/>
      <c r="AT445" s="16" t="s">
        <v>155</v>
      </c>
      <c r="AU445" s="16" t="s">
        <v>81</v>
      </c>
    </row>
    <row r="446" spans="2:65" s="1" customFormat="1" ht="78">
      <c r="B446" s="31"/>
      <c r="D446" s="143" t="s">
        <v>174</v>
      </c>
      <c r="F446" s="169" t="s">
        <v>631</v>
      </c>
      <c r="I446" s="145"/>
      <c r="L446" s="31"/>
      <c r="M446" s="146"/>
      <c r="U446" s="55"/>
      <c r="AT446" s="16" t="s">
        <v>174</v>
      </c>
      <c r="AU446" s="16" t="s">
        <v>81</v>
      </c>
    </row>
    <row r="447" spans="2:65" s="1" customFormat="1" ht="62.65" customHeight="1">
      <c r="B447" s="31"/>
      <c r="C447" s="179" t="s">
        <v>442</v>
      </c>
      <c r="D447" s="179" t="s">
        <v>553</v>
      </c>
      <c r="E447" s="180" t="s">
        <v>632</v>
      </c>
      <c r="F447" s="181" t="s">
        <v>633</v>
      </c>
      <c r="G447" s="182" t="s">
        <v>261</v>
      </c>
      <c r="H447" s="183">
        <v>82.120999999999995</v>
      </c>
      <c r="I447" s="184"/>
      <c r="J447" s="185">
        <f>ROUND(I447*H447,2)</f>
        <v>0</v>
      </c>
      <c r="K447" s="186"/>
      <c r="L447" s="187"/>
      <c r="M447" s="188" t="s">
        <v>1</v>
      </c>
      <c r="N447" s="189" t="s">
        <v>38</v>
      </c>
      <c r="P447" s="139">
        <f>O447*H447</f>
        <v>0</v>
      </c>
      <c r="Q447" s="139">
        <v>0</v>
      </c>
      <c r="R447" s="139">
        <f>Q447*H447</f>
        <v>0</v>
      </c>
      <c r="S447" s="139">
        <v>0</v>
      </c>
      <c r="T447" s="139">
        <f>S447*H447</f>
        <v>0</v>
      </c>
      <c r="U447" s="140" t="s">
        <v>1</v>
      </c>
      <c r="AR447" s="141" t="s">
        <v>341</v>
      </c>
      <c r="AT447" s="141" t="s">
        <v>553</v>
      </c>
      <c r="AU447" s="141" t="s">
        <v>81</v>
      </c>
      <c r="AY447" s="16" t="s">
        <v>148</v>
      </c>
      <c r="BE447" s="142">
        <f>IF(N447="základní",J447,0)</f>
        <v>0</v>
      </c>
      <c r="BF447" s="142">
        <f>IF(N447="snížená",J447,0)</f>
        <v>0</v>
      </c>
      <c r="BG447" s="142">
        <f>IF(N447="zákl. přenesená",J447,0)</f>
        <v>0</v>
      </c>
      <c r="BH447" s="142">
        <f>IF(N447="sníž. přenesená",J447,0)</f>
        <v>0</v>
      </c>
      <c r="BI447" s="142">
        <f>IF(N447="nulová",J447,0)</f>
        <v>0</v>
      </c>
      <c r="BJ447" s="16" t="s">
        <v>79</v>
      </c>
      <c r="BK447" s="142">
        <f>ROUND(I447*H447,2)</f>
        <v>0</v>
      </c>
      <c r="BL447" s="16" t="s">
        <v>194</v>
      </c>
      <c r="BM447" s="141" t="s">
        <v>634</v>
      </c>
    </row>
    <row r="448" spans="2:65" s="1" customFormat="1" ht="39">
      <c r="B448" s="31"/>
      <c r="D448" s="143" t="s">
        <v>154</v>
      </c>
      <c r="F448" s="144" t="s">
        <v>633</v>
      </c>
      <c r="I448" s="145"/>
      <c r="L448" s="31"/>
      <c r="M448" s="146"/>
      <c r="U448" s="55"/>
      <c r="AT448" s="16" t="s">
        <v>154</v>
      </c>
      <c r="AU448" s="16" t="s">
        <v>81</v>
      </c>
    </row>
    <row r="449" spans="2:65" s="1" customFormat="1" ht="126.75">
      <c r="B449" s="31"/>
      <c r="D449" s="143" t="s">
        <v>174</v>
      </c>
      <c r="F449" s="169" t="s">
        <v>635</v>
      </c>
      <c r="I449" s="145"/>
      <c r="L449" s="31"/>
      <c r="M449" s="146"/>
      <c r="U449" s="55"/>
      <c r="AT449" s="16" t="s">
        <v>174</v>
      </c>
      <c r="AU449" s="16" t="s">
        <v>81</v>
      </c>
    </row>
    <row r="450" spans="2:65" s="1" customFormat="1" ht="16.5" customHeight="1">
      <c r="B450" s="31"/>
      <c r="C450" s="129" t="s">
        <v>284</v>
      </c>
      <c r="D450" s="129" t="s">
        <v>149</v>
      </c>
      <c r="E450" s="130" t="s">
        <v>636</v>
      </c>
      <c r="F450" s="131" t="s">
        <v>637</v>
      </c>
      <c r="G450" s="132" t="s">
        <v>252</v>
      </c>
      <c r="H450" s="133">
        <v>47.45</v>
      </c>
      <c r="I450" s="134"/>
      <c r="J450" s="135">
        <f>ROUND(I450*H450,2)</f>
        <v>0</v>
      </c>
      <c r="K450" s="136"/>
      <c r="L450" s="31"/>
      <c r="M450" s="137" t="s">
        <v>1</v>
      </c>
      <c r="N450" s="138" t="s">
        <v>38</v>
      </c>
      <c r="P450" s="139">
        <f>O450*H450</f>
        <v>0</v>
      </c>
      <c r="Q450" s="139">
        <v>0</v>
      </c>
      <c r="R450" s="139">
        <f>Q450*H450</f>
        <v>0</v>
      </c>
      <c r="S450" s="139">
        <v>0</v>
      </c>
      <c r="T450" s="139">
        <f>S450*H450</f>
        <v>0</v>
      </c>
      <c r="U450" s="140" t="s">
        <v>1</v>
      </c>
      <c r="AR450" s="141" t="s">
        <v>194</v>
      </c>
      <c r="AT450" s="141" t="s">
        <v>149</v>
      </c>
      <c r="AU450" s="141" t="s">
        <v>81</v>
      </c>
      <c r="AY450" s="16" t="s">
        <v>148</v>
      </c>
      <c r="BE450" s="142">
        <f>IF(N450="základní",J450,0)</f>
        <v>0</v>
      </c>
      <c r="BF450" s="142">
        <f>IF(N450="snížená",J450,0)</f>
        <v>0</v>
      </c>
      <c r="BG450" s="142">
        <f>IF(N450="zákl. přenesená",J450,0)</f>
        <v>0</v>
      </c>
      <c r="BH450" s="142">
        <f>IF(N450="sníž. přenesená",J450,0)</f>
        <v>0</v>
      </c>
      <c r="BI450" s="142">
        <f>IF(N450="nulová",J450,0)</f>
        <v>0</v>
      </c>
      <c r="BJ450" s="16" t="s">
        <v>79</v>
      </c>
      <c r="BK450" s="142">
        <f>ROUND(I450*H450,2)</f>
        <v>0</v>
      </c>
      <c r="BL450" s="16" t="s">
        <v>194</v>
      </c>
      <c r="BM450" s="141" t="s">
        <v>638</v>
      </c>
    </row>
    <row r="451" spans="2:65" s="1" customFormat="1">
      <c r="B451" s="31"/>
      <c r="D451" s="143" t="s">
        <v>154</v>
      </c>
      <c r="F451" s="144" t="s">
        <v>639</v>
      </c>
      <c r="I451" s="145"/>
      <c r="L451" s="31"/>
      <c r="M451" s="146"/>
      <c r="U451" s="55"/>
      <c r="AT451" s="16" t="s">
        <v>154</v>
      </c>
      <c r="AU451" s="16" t="s">
        <v>81</v>
      </c>
    </row>
    <row r="452" spans="2:65" s="1" customFormat="1">
      <c r="B452" s="31"/>
      <c r="D452" s="147" t="s">
        <v>155</v>
      </c>
      <c r="F452" s="148" t="s">
        <v>640</v>
      </c>
      <c r="I452" s="145"/>
      <c r="L452" s="31"/>
      <c r="M452" s="146"/>
      <c r="U452" s="55"/>
      <c r="AT452" s="16" t="s">
        <v>155</v>
      </c>
      <c r="AU452" s="16" t="s">
        <v>81</v>
      </c>
    </row>
    <row r="453" spans="2:65" s="11" customFormat="1">
      <c r="B453" s="149"/>
      <c r="D453" s="143" t="s">
        <v>157</v>
      </c>
      <c r="E453" s="150" t="s">
        <v>1</v>
      </c>
      <c r="F453" s="151" t="s">
        <v>641</v>
      </c>
      <c r="H453" s="150" t="s">
        <v>1</v>
      </c>
      <c r="I453" s="152"/>
      <c r="L453" s="149"/>
      <c r="M453" s="153"/>
      <c r="U453" s="154"/>
      <c r="AT453" s="150" t="s">
        <v>157</v>
      </c>
      <c r="AU453" s="150" t="s">
        <v>81</v>
      </c>
      <c r="AV453" s="11" t="s">
        <v>79</v>
      </c>
      <c r="AW453" s="11" t="s">
        <v>30</v>
      </c>
      <c r="AX453" s="11" t="s">
        <v>12</v>
      </c>
      <c r="AY453" s="150" t="s">
        <v>148</v>
      </c>
    </row>
    <row r="454" spans="2:65" s="12" customFormat="1">
      <c r="B454" s="155"/>
      <c r="D454" s="143" t="s">
        <v>157</v>
      </c>
      <c r="E454" s="156" t="s">
        <v>1</v>
      </c>
      <c r="F454" s="157" t="s">
        <v>608</v>
      </c>
      <c r="H454" s="158">
        <v>23.740000000000002</v>
      </c>
      <c r="I454" s="159"/>
      <c r="L454" s="155"/>
      <c r="M454" s="160"/>
      <c r="U454" s="161"/>
      <c r="AT454" s="156" t="s">
        <v>157</v>
      </c>
      <c r="AU454" s="156" t="s">
        <v>81</v>
      </c>
      <c r="AV454" s="12" t="s">
        <v>81</v>
      </c>
      <c r="AW454" s="12" t="s">
        <v>30</v>
      </c>
      <c r="AX454" s="12" t="s">
        <v>12</v>
      </c>
      <c r="AY454" s="156" t="s">
        <v>148</v>
      </c>
    </row>
    <row r="455" spans="2:65" s="12" customFormat="1">
      <c r="B455" s="155"/>
      <c r="D455" s="143" t="s">
        <v>157</v>
      </c>
      <c r="E455" s="156" t="s">
        <v>1</v>
      </c>
      <c r="F455" s="157" t="s">
        <v>609</v>
      </c>
      <c r="H455" s="158">
        <v>23.71</v>
      </c>
      <c r="I455" s="159"/>
      <c r="L455" s="155"/>
      <c r="M455" s="160"/>
      <c r="U455" s="161"/>
      <c r="AT455" s="156" t="s">
        <v>157</v>
      </c>
      <c r="AU455" s="156" t="s">
        <v>81</v>
      </c>
      <c r="AV455" s="12" t="s">
        <v>81</v>
      </c>
      <c r="AW455" s="12" t="s">
        <v>30</v>
      </c>
      <c r="AX455" s="12" t="s">
        <v>12</v>
      </c>
      <c r="AY455" s="156" t="s">
        <v>148</v>
      </c>
    </row>
    <row r="456" spans="2:65" s="13" customFormat="1">
      <c r="B456" s="162"/>
      <c r="D456" s="143" t="s">
        <v>157</v>
      </c>
      <c r="E456" s="163" t="s">
        <v>1</v>
      </c>
      <c r="F456" s="164" t="s">
        <v>160</v>
      </c>
      <c r="H456" s="165">
        <v>47.45</v>
      </c>
      <c r="I456" s="166"/>
      <c r="L456" s="162"/>
      <c r="M456" s="167"/>
      <c r="U456" s="168"/>
      <c r="AT456" s="163" t="s">
        <v>157</v>
      </c>
      <c r="AU456" s="163" t="s">
        <v>81</v>
      </c>
      <c r="AV456" s="13" t="s">
        <v>153</v>
      </c>
      <c r="AW456" s="13" t="s">
        <v>30</v>
      </c>
      <c r="AX456" s="13" t="s">
        <v>79</v>
      </c>
      <c r="AY456" s="163" t="s">
        <v>148</v>
      </c>
    </row>
    <row r="457" spans="2:65" s="1" customFormat="1" ht="16.5" customHeight="1">
      <c r="B457" s="31"/>
      <c r="C457" s="179" t="s">
        <v>446</v>
      </c>
      <c r="D457" s="179" t="s">
        <v>553</v>
      </c>
      <c r="E457" s="180" t="s">
        <v>642</v>
      </c>
      <c r="F457" s="181" t="s">
        <v>643</v>
      </c>
      <c r="G457" s="182" t="s">
        <v>644</v>
      </c>
      <c r="H457" s="183">
        <v>52.195</v>
      </c>
      <c r="I457" s="184"/>
      <c r="J457" s="185">
        <f>ROUND(I457*H457,2)</f>
        <v>0</v>
      </c>
      <c r="K457" s="186"/>
      <c r="L457" s="187"/>
      <c r="M457" s="188" t="s">
        <v>1</v>
      </c>
      <c r="N457" s="189" t="s">
        <v>38</v>
      </c>
      <c r="P457" s="139">
        <f>O457*H457</f>
        <v>0</v>
      </c>
      <c r="Q457" s="139">
        <v>0</v>
      </c>
      <c r="R457" s="139">
        <f>Q457*H457</f>
        <v>0</v>
      </c>
      <c r="S457" s="139">
        <v>0</v>
      </c>
      <c r="T457" s="139">
        <f>S457*H457</f>
        <v>0</v>
      </c>
      <c r="U457" s="140" t="s">
        <v>1</v>
      </c>
      <c r="AR457" s="141" t="s">
        <v>341</v>
      </c>
      <c r="AT457" s="141" t="s">
        <v>553</v>
      </c>
      <c r="AU457" s="141" t="s">
        <v>81</v>
      </c>
      <c r="AY457" s="16" t="s">
        <v>148</v>
      </c>
      <c r="BE457" s="142">
        <f>IF(N457="základní",J457,0)</f>
        <v>0</v>
      </c>
      <c r="BF457" s="142">
        <f>IF(N457="snížená",J457,0)</f>
        <v>0</v>
      </c>
      <c r="BG457" s="142">
        <f>IF(N457="zákl. přenesená",J457,0)</f>
        <v>0</v>
      </c>
      <c r="BH457" s="142">
        <f>IF(N457="sníž. přenesená",J457,0)</f>
        <v>0</v>
      </c>
      <c r="BI457" s="142">
        <f>IF(N457="nulová",J457,0)</f>
        <v>0</v>
      </c>
      <c r="BJ457" s="16" t="s">
        <v>79</v>
      </c>
      <c r="BK457" s="142">
        <f>ROUND(I457*H457,2)</f>
        <v>0</v>
      </c>
      <c r="BL457" s="16" t="s">
        <v>194</v>
      </c>
      <c r="BM457" s="141" t="s">
        <v>645</v>
      </c>
    </row>
    <row r="458" spans="2:65" s="1" customFormat="1">
      <c r="B458" s="31"/>
      <c r="D458" s="143" t="s">
        <v>154</v>
      </c>
      <c r="F458" s="144" t="s">
        <v>643</v>
      </c>
      <c r="I458" s="145"/>
      <c r="L458" s="31"/>
      <c r="M458" s="146"/>
      <c r="U458" s="55"/>
      <c r="AT458" s="16" t="s">
        <v>154</v>
      </c>
      <c r="AU458" s="16" t="s">
        <v>81</v>
      </c>
    </row>
    <row r="459" spans="2:65" s="11" customFormat="1">
      <c r="B459" s="149"/>
      <c r="D459" s="143" t="s">
        <v>157</v>
      </c>
      <c r="E459" s="150" t="s">
        <v>1</v>
      </c>
      <c r="F459" s="151" t="s">
        <v>613</v>
      </c>
      <c r="H459" s="150" t="s">
        <v>1</v>
      </c>
      <c r="I459" s="152"/>
      <c r="L459" s="149"/>
      <c r="M459" s="153"/>
      <c r="U459" s="154"/>
      <c r="AT459" s="150" t="s">
        <v>157</v>
      </c>
      <c r="AU459" s="150" t="s">
        <v>81</v>
      </c>
      <c r="AV459" s="11" t="s">
        <v>79</v>
      </c>
      <c r="AW459" s="11" t="s">
        <v>30</v>
      </c>
      <c r="AX459" s="11" t="s">
        <v>12</v>
      </c>
      <c r="AY459" s="150" t="s">
        <v>148</v>
      </c>
    </row>
    <row r="460" spans="2:65" s="11" customFormat="1">
      <c r="B460" s="149"/>
      <c r="D460" s="143" t="s">
        <v>157</v>
      </c>
      <c r="E460" s="150" t="s">
        <v>1</v>
      </c>
      <c r="F460" s="151" t="s">
        <v>641</v>
      </c>
      <c r="H460" s="150" t="s">
        <v>1</v>
      </c>
      <c r="I460" s="152"/>
      <c r="L460" s="149"/>
      <c r="M460" s="153"/>
      <c r="U460" s="154"/>
      <c r="AT460" s="150" t="s">
        <v>157</v>
      </c>
      <c r="AU460" s="150" t="s">
        <v>81</v>
      </c>
      <c r="AV460" s="11" t="s">
        <v>79</v>
      </c>
      <c r="AW460" s="11" t="s">
        <v>30</v>
      </c>
      <c r="AX460" s="11" t="s">
        <v>12</v>
      </c>
      <c r="AY460" s="150" t="s">
        <v>148</v>
      </c>
    </row>
    <row r="461" spans="2:65" s="12" customFormat="1">
      <c r="B461" s="155"/>
      <c r="D461" s="143" t="s">
        <v>157</v>
      </c>
      <c r="E461" s="156" t="s">
        <v>1</v>
      </c>
      <c r="F461" s="157" t="s">
        <v>608</v>
      </c>
      <c r="H461" s="158">
        <v>23.740000000000002</v>
      </c>
      <c r="I461" s="159"/>
      <c r="L461" s="155"/>
      <c r="M461" s="160"/>
      <c r="U461" s="161"/>
      <c r="AT461" s="156" t="s">
        <v>157</v>
      </c>
      <c r="AU461" s="156" t="s">
        <v>81</v>
      </c>
      <c r="AV461" s="12" t="s">
        <v>81</v>
      </c>
      <c r="AW461" s="12" t="s">
        <v>30</v>
      </c>
      <c r="AX461" s="12" t="s">
        <v>12</v>
      </c>
      <c r="AY461" s="156" t="s">
        <v>148</v>
      </c>
    </row>
    <row r="462" spans="2:65" s="12" customFormat="1">
      <c r="B462" s="155"/>
      <c r="D462" s="143" t="s">
        <v>157</v>
      </c>
      <c r="E462" s="156" t="s">
        <v>1</v>
      </c>
      <c r="F462" s="157" t="s">
        <v>609</v>
      </c>
      <c r="H462" s="158">
        <v>23.71</v>
      </c>
      <c r="I462" s="159"/>
      <c r="L462" s="155"/>
      <c r="M462" s="160"/>
      <c r="U462" s="161"/>
      <c r="AT462" s="156" t="s">
        <v>157</v>
      </c>
      <c r="AU462" s="156" t="s">
        <v>81</v>
      </c>
      <c r="AV462" s="12" t="s">
        <v>81</v>
      </c>
      <c r="AW462" s="12" t="s">
        <v>30</v>
      </c>
      <c r="AX462" s="12" t="s">
        <v>12</v>
      </c>
      <c r="AY462" s="156" t="s">
        <v>148</v>
      </c>
    </row>
    <row r="463" spans="2:65" s="13" customFormat="1">
      <c r="B463" s="162"/>
      <c r="D463" s="143" t="s">
        <v>157</v>
      </c>
      <c r="E463" s="163" t="s">
        <v>1</v>
      </c>
      <c r="F463" s="164" t="s">
        <v>160</v>
      </c>
      <c r="H463" s="165">
        <v>47.45</v>
      </c>
      <c r="I463" s="166"/>
      <c r="L463" s="162"/>
      <c r="M463" s="167"/>
      <c r="U463" s="168"/>
      <c r="AT463" s="163" t="s">
        <v>157</v>
      </c>
      <c r="AU463" s="163" t="s">
        <v>81</v>
      </c>
      <c r="AV463" s="13" t="s">
        <v>153</v>
      </c>
      <c r="AW463" s="13" t="s">
        <v>30</v>
      </c>
      <c r="AX463" s="13" t="s">
        <v>12</v>
      </c>
      <c r="AY463" s="163" t="s">
        <v>148</v>
      </c>
    </row>
    <row r="464" spans="2:65" s="12" customFormat="1">
      <c r="B464" s="155"/>
      <c r="D464" s="143" t="s">
        <v>157</v>
      </c>
      <c r="E464" s="156" t="s">
        <v>1</v>
      </c>
      <c r="F464" s="157" t="s">
        <v>614</v>
      </c>
      <c r="H464" s="158">
        <v>52.195000000000007</v>
      </c>
      <c r="I464" s="159"/>
      <c r="L464" s="155"/>
      <c r="M464" s="160"/>
      <c r="U464" s="161"/>
      <c r="AT464" s="156" t="s">
        <v>157</v>
      </c>
      <c r="AU464" s="156" t="s">
        <v>81</v>
      </c>
      <c r="AV464" s="12" t="s">
        <v>81</v>
      </c>
      <c r="AW464" s="12" t="s">
        <v>30</v>
      </c>
      <c r="AX464" s="12" t="s">
        <v>12</v>
      </c>
      <c r="AY464" s="156" t="s">
        <v>148</v>
      </c>
    </row>
    <row r="465" spans="2:65" s="13" customFormat="1">
      <c r="B465" s="162"/>
      <c r="D465" s="143" t="s">
        <v>157</v>
      </c>
      <c r="E465" s="163" t="s">
        <v>1</v>
      </c>
      <c r="F465" s="164" t="s">
        <v>160</v>
      </c>
      <c r="H465" s="165">
        <v>52.195000000000007</v>
      </c>
      <c r="I465" s="166"/>
      <c r="L465" s="162"/>
      <c r="M465" s="167"/>
      <c r="U465" s="168"/>
      <c r="AT465" s="163" t="s">
        <v>157</v>
      </c>
      <c r="AU465" s="163" t="s">
        <v>81</v>
      </c>
      <c r="AV465" s="13" t="s">
        <v>153</v>
      </c>
      <c r="AW465" s="13" t="s">
        <v>30</v>
      </c>
      <c r="AX465" s="13" t="s">
        <v>79</v>
      </c>
      <c r="AY465" s="163" t="s">
        <v>148</v>
      </c>
    </row>
    <row r="466" spans="2:65" s="1" customFormat="1" ht="24.2" customHeight="1">
      <c r="B466" s="31"/>
      <c r="C466" s="129" t="s">
        <v>646</v>
      </c>
      <c r="D466" s="129" t="s">
        <v>149</v>
      </c>
      <c r="E466" s="130" t="s">
        <v>647</v>
      </c>
      <c r="F466" s="131" t="s">
        <v>648</v>
      </c>
      <c r="G466" s="132" t="s">
        <v>252</v>
      </c>
      <c r="H466" s="133">
        <v>32.744999999999997</v>
      </c>
      <c r="I466" s="134"/>
      <c r="J466" s="135">
        <f>ROUND(I466*H466,2)</f>
        <v>0</v>
      </c>
      <c r="K466" s="136"/>
      <c r="L466" s="31"/>
      <c r="M466" s="137" t="s">
        <v>1</v>
      </c>
      <c r="N466" s="138" t="s">
        <v>38</v>
      </c>
      <c r="P466" s="139">
        <f>O466*H466</f>
        <v>0</v>
      </c>
      <c r="Q466" s="139">
        <v>0</v>
      </c>
      <c r="R466" s="139">
        <f>Q466*H466</f>
        <v>0</v>
      </c>
      <c r="S466" s="139">
        <v>0</v>
      </c>
      <c r="T466" s="139">
        <f>S466*H466</f>
        <v>0</v>
      </c>
      <c r="U466" s="140" t="s">
        <v>1</v>
      </c>
      <c r="AR466" s="141" t="s">
        <v>194</v>
      </c>
      <c r="AT466" s="141" t="s">
        <v>149</v>
      </c>
      <c r="AU466" s="141" t="s">
        <v>81</v>
      </c>
      <c r="AY466" s="16" t="s">
        <v>148</v>
      </c>
      <c r="BE466" s="142">
        <f>IF(N466="základní",J466,0)</f>
        <v>0</v>
      </c>
      <c r="BF466" s="142">
        <f>IF(N466="snížená",J466,0)</f>
        <v>0</v>
      </c>
      <c r="BG466" s="142">
        <f>IF(N466="zákl. přenesená",J466,0)</f>
        <v>0</v>
      </c>
      <c r="BH466" s="142">
        <f>IF(N466="sníž. přenesená",J466,0)</f>
        <v>0</v>
      </c>
      <c r="BI466" s="142">
        <f>IF(N466="nulová",J466,0)</f>
        <v>0</v>
      </c>
      <c r="BJ466" s="16" t="s">
        <v>79</v>
      </c>
      <c r="BK466" s="142">
        <f>ROUND(I466*H466,2)</f>
        <v>0</v>
      </c>
      <c r="BL466" s="16" t="s">
        <v>194</v>
      </c>
      <c r="BM466" s="141" t="s">
        <v>649</v>
      </c>
    </row>
    <row r="467" spans="2:65" s="1" customFormat="1">
      <c r="B467" s="31"/>
      <c r="D467" s="143" t="s">
        <v>154</v>
      </c>
      <c r="F467" s="144" t="s">
        <v>650</v>
      </c>
      <c r="I467" s="145"/>
      <c r="L467" s="31"/>
      <c r="M467" s="146"/>
      <c r="U467" s="55"/>
      <c r="AT467" s="16" t="s">
        <v>154</v>
      </c>
      <c r="AU467" s="16" t="s">
        <v>81</v>
      </c>
    </row>
    <row r="468" spans="2:65" s="1" customFormat="1">
      <c r="B468" s="31"/>
      <c r="D468" s="147" t="s">
        <v>155</v>
      </c>
      <c r="F468" s="148" t="s">
        <v>651</v>
      </c>
      <c r="I468" s="145"/>
      <c r="L468" s="31"/>
      <c r="M468" s="146"/>
      <c r="U468" s="55"/>
      <c r="AT468" s="16" t="s">
        <v>155</v>
      </c>
      <c r="AU468" s="16" t="s">
        <v>81</v>
      </c>
    </row>
    <row r="469" spans="2:65" s="12" customFormat="1">
      <c r="B469" s="155"/>
      <c r="D469" s="143" t="s">
        <v>157</v>
      </c>
      <c r="E469" s="156" t="s">
        <v>1</v>
      </c>
      <c r="F469" s="157" t="s">
        <v>652</v>
      </c>
      <c r="H469" s="158">
        <v>16.395</v>
      </c>
      <c r="I469" s="159"/>
      <c r="L469" s="155"/>
      <c r="M469" s="160"/>
      <c r="U469" s="161"/>
      <c r="AT469" s="156" t="s">
        <v>157</v>
      </c>
      <c r="AU469" s="156" t="s">
        <v>81</v>
      </c>
      <c r="AV469" s="12" t="s">
        <v>81</v>
      </c>
      <c r="AW469" s="12" t="s">
        <v>30</v>
      </c>
      <c r="AX469" s="12" t="s">
        <v>12</v>
      </c>
      <c r="AY469" s="156" t="s">
        <v>148</v>
      </c>
    </row>
    <row r="470" spans="2:65" s="12" customFormat="1">
      <c r="B470" s="155"/>
      <c r="D470" s="143" t="s">
        <v>157</v>
      </c>
      <c r="E470" s="156" t="s">
        <v>1</v>
      </c>
      <c r="F470" s="157" t="s">
        <v>653</v>
      </c>
      <c r="H470" s="158">
        <v>16.350000000000001</v>
      </c>
      <c r="I470" s="159"/>
      <c r="L470" s="155"/>
      <c r="M470" s="160"/>
      <c r="U470" s="161"/>
      <c r="AT470" s="156" t="s">
        <v>157</v>
      </c>
      <c r="AU470" s="156" t="s">
        <v>81</v>
      </c>
      <c r="AV470" s="12" t="s">
        <v>81</v>
      </c>
      <c r="AW470" s="12" t="s">
        <v>30</v>
      </c>
      <c r="AX470" s="12" t="s">
        <v>12</v>
      </c>
      <c r="AY470" s="156" t="s">
        <v>148</v>
      </c>
    </row>
    <row r="471" spans="2:65" s="13" customFormat="1">
      <c r="B471" s="162"/>
      <c r="D471" s="143" t="s">
        <v>157</v>
      </c>
      <c r="E471" s="163" t="s">
        <v>1</v>
      </c>
      <c r="F471" s="164" t="s">
        <v>160</v>
      </c>
      <c r="H471" s="165">
        <v>32.745000000000005</v>
      </c>
      <c r="I471" s="166"/>
      <c r="L471" s="162"/>
      <c r="M471" s="167"/>
      <c r="U471" s="168"/>
      <c r="AT471" s="163" t="s">
        <v>157</v>
      </c>
      <c r="AU471" s="163" t="s">
        <v>81</v>
      </c>
      <c r="AV471" s="13" t="s">
        <v>153</v>
      </c>
      <c r="AW471" s="13" t="s">
        <v>30</v>
      </c>
      <c r="AX471" s="13" t="s">
        <v>79</v>
      </c>
      <c r="AY471" s="163" t="s">
        <v>148</v>
      </c>
    </row>
    <row r="472" spans="2:65" s="1" customFormat="1" ht="16.5" customHeight="1">
      <c r="B472" s="31"/>
      <c r="C472" s="129" t="s">
        <v>456</v>
      </c>
      <c r="D472" s="129" t="s">
        <v>149</v>
      </c>
      <c r="E472" s="130" t="s">
        <v>654</v>
      </c>
      <c r="F472" s="131" t="s">
        <v>655</v>
      </c>
      <c r="G472" s="132" t="s">
        <v>252</v>
      </c>
      <c r="H472" s="133">
        <v>47.45</v>
      </c>
      <c r="I472" s="134"/>
      <c r="J472" s="135">
        <f>ROUND(I472*H472,2)</f>
        <v>0</v>
      </c>
      <c r="K472" s="136"/>
      <c r="L472" s="31"/>
      <c r="M472" s="137" t="s">
        <v>1</v>
      </c>
      <c r="N472" s="138" t="s">
        <v>38</v>
      </c>
      <c r="P472" s="139">
        <f>O472*H472</f>
        <v>0</v>
      </c>
      <c r="Q472" s="139">
        <v>0</v>
      </c>
      <c r="R472" s="139">
        <f>Q472*H472</f>
        <v>0</v>
      </c>
      <c r="S472" s="139">
        <v>0</v>
      </c>
      <c r="T472" s="139">
        <f>S472*H472</f>
        <v>0</v>
      </c>
      <c r="U472" s="140" t="s">
        <v>1</v>
      </c>
      <c r="AR472" s="141" t="s">
        <v>194</v>
      </c>
      <c r="AT472" s="141" t="s">
        <v>149</v>
      </c>
      <c r="AU472" s="141" t="s">
        <v>81</v>
      </c>
      <c r="AY472" s="16" t="s">
        <v>148</v>
      </c>
      <c r="BE472" s="142">
        <f>IF(N472="základní",J472,0)</f>
        <v>0</v>
      </c>
      <c r="BF472" s="142">
        <f>IF(N472="snížená",J472,0)</f>
        <v>0</v>
      </c>
      <c r="BG472" s="142">
        <f>IF(N472="zákl. přenesená",J472,0)</f>
        <v>0</v>
      </c>
      <c r="BH472" s="142">
        <f>IF(N472="sníž. přenesená",J472,0)</f>
        <v>0</v>
      </c>
      <c r="BI472" s="142">
        <f>IF(N472="nulová",J472,0)</f>
        <v>0</v>
      </c>
      <c r="BJ472" s="16" t="s">
        <v>79</v>
      </c>
      <c r="BK472" s="142">
        <f>ROUND(I472*H472,2)</f>
        <v>0</v>
      </c>
      <c r="BL472" s="16" t="s">
        <v>194</v>
      </c>
      <c r="BM472" s="141" t="s">
        <v>656</v>
      </c>
    </row>
    <row r="473" spans="2:65" s="1" customFormat="1" ht="19.5">
      <c r="B473" s="31"/>
      <c r="D473" s="143" t="s">
        <v>154</v>
      </c>
      <c r="F473" s="144" t="s">
        <v>657</v>
      </c>
      <c r="I473" s="145"/>
      <c r="L473" s="31"/>
      <c r="M473" s="146"/>
      <c r="U473" s="55"/>
      <c r="AT473" s="16" t="s">
        <v>154</v>
      </c>
      <c r="AU473" s="16" t="s">
        <v>81</v>
      </c>
    </row>
    <row r="474" spans="2:65" s="1" customFormat="1">
      <c r="B474" s="31"/>
      <c r="D474" s="147" t="s">
        <v>155</v>
      </c>
      <c r="F474" s="148" t="s">
        <v>658</v>
      </c>
      <c r="I474" s="145"/>
      <c r="L474" s="31"/>
      <c r="M474" s="146"/>
      <c r="U474" s="55"/>
      <c r="AT474" s="16" t="s">
        <v>155</v>
      </c>
      <c r="AU474" s="16" t="s">
        <v>81</v>
      </c>
    </row>
    <row r="475" spans="2:65" s="1" customFormat="1" ht="24.2" customHeight="1">
      <c r="B475" s="31"/>
      <c r="C475" s="129" t="s">
        <v>659</v>
      </c>
      <c r="D475" s="129" t="s">
        <v>149</v>
      </c>
      <c r="E475" s="130" t="s">
        <v>660</v>
      </c>
      <c r="F475" s="131" t="s">
        <v>661</v>
      </c>
      <c r="G475" s="132" t="s">
        <v>508</v>
      </c>
      <c r="H475" s="133">
        <v>0.84699999999999998</v>
      </c>
      <c r="I475" s="134"/>
      <c r="J475" s="135">
        <f>ROUND(I475*H475,2)</f>
        <v>0</v>
      </c>
      <c r="K475" s="136"/>
      <c r="L475" s="31"/>
      <c r="M475" s="137" t="s">
        <v>1</v>
      </c>
      <c r="N475" s="138" t="s">
        <v>38</v>
      </c>
      <c r="P475" s="139">
        <f>O475*H475</f>
        <v>0</v>
      </c>
      <c r="Q475" s="139">
        <v>0</v>
      </c>
      <c r="R475" s="139">
        <f>Q475*H475</f>
        <v>0</v>
      </c>
      <c r="S475" s="139">
        <v>0</v>
      </c>
      <c r="T475" s="139">
        <f>S475*H475</f>
        <v>0</v>
      </c>
      <c r="U475" s="140" t="s">
        <v>1</v>
      </c>
      <c r="AR475" s="141" t="s">
        <v>194</v>
      </c>
      <c r="AT475" s="141" t="s">
        <v>149</v>
      </c>
      <c r="AU475" s="141" t="s">
        <v>81</v>
      </c>
      <c r="AY475" s="16" t="s">
        <v>148</v>
      </c>
      <c r="BE475" s="142">
        <f>IF(N475="základní",J475,0)</f>
        <v>0</v>
      </c>
      <c r="BF475" s="142">
        <f>IF(N475="snížená",J475,0)</f>
        <v>0</v>
      </c>
      <c r="BG475" s="142">
        <f>IF(N475="zákl. přenesená",J475,0)</f>
        <v>0</v>
      </c>
      <c r="BH475" s="142">
        <f>IF(N475="sníž. přenesená",J475,0)</f>
        <v>0</v>
      </c>
      <c r="BI475" s="142">
        <f>IF(N475="nulová",J475,0)</f>
        <v>0</v>
      </c>
      <c r="BJ475" s="16" t="s">
        <v>79</v>
      </c>
      <c r="BK475" s="142">
        <f>ROUND(I475*H475,2)</f>
        <v>0</v>
      </c>
      <c r="BL475" s="16" t="s">
        <v>194</v>
      </c>
      <c r="BM475" s="141" t="s">
        <v>662</v>
      </c>
    </row>
    <row r="476" spans="2:65" s="1" customFormat="1" ht="29.25">
      <c r="B476" s="31"/>
      <c r="D476" s="143" t="s">
        <v>154</v>
      </c>
      <c r="F476" s="144" t="s">
        <v>663</v>
      </c>
      <c r="I476" s="145"/>
      <c r="L476" s="31"/>
      <c r="M476" s="146"/>
      <c r="U476" s="55"/>
      <c r="AT476" s="16" t="s">
        <v>154</v>
      </c>
      <c r="AU476" s="16" t="s">
        <v>81</v>
      </c>
    </row>
    <row r="477" spans="2:65" s="1" customFormat="1">
      <c r="B477" s="31"/>
      <c r="D477" s="147" t="s">
        <v>155</v>
      </c>
      <c r="F477" s="148" t="s">
        <v>664</v>
      </c>
      <c r="I477" s="145"/>
      <c r="L477" s="31"/>
      <c r="M477" s="170"/>
      <c r="N477" s="171"/>
      <c r="O477" s="171"/>
      <c r="P477" s="171"/>
      <c r="Q477" s="171"/>
      <c r="R477" s="171"/>
      <c r="S477" s="171"/>
      <c r="T477" s="171"/>
      <c r="U477" s="172"/>
      <c r="AT477" s="16" t="s">
        <v>155</v>
      </c>
      <c r="AU477" s="16" t="s">
        <v>81</v>
      </c>
    </row>
    <row r="478" spans="2:65" s="1" customFormat="1" ht="6.95" customHeight="1">
      <c r="B478" s="43"/>
      <c r="C478" s="44"/>
      <c r="D478" s="44"/>
      <c r="E478" s="44"/>
      <c r="F478" s="44"/>
      <c r="G478" s="44"/>
      <c r="H478" s="44"/>
      <c r="I478" s="44"/>
      <c r="J478" s="44"/>
      <c r="K478" s="44"/>
      <c r="L478" s="31"/>
    </row>
  </sheetData>
  <sheetProtection algorithmName="SHA-512" hashValue="UvLFrIWC1f+jQ1zmQN0FVHdRNCl/hIzkSCqOWjSnxgM66fCQ6g2lUAvNlZHuhs4y5mcPMtgW3u35jT4wi41VQA==" saltValue="WmAKoSWKIlAspnEMg+/Zkg0NX0+fLjNYaKdThgMuv6Z01fyqr6X0q0Fkjr3rXOaRRKVcM+d9ZCdRI24SZRDHiw==" spinCount="100000" sheet="1" objects="1" scenarios="1" formatColumns="0" formatRows="0" autoFilter="0"/>
  <autoFilter ref="C133:K477" xr:uid="{00000000-0009-0000-0000-000002000000}"/>
  <mergeCells count="12">
    <mergeCell ref="E126:H126"/>
    <mergeCell ref="L2:V2"/>
    <mergeCell ref="E85:H85"/>
    <mergeCell ref="E87:H87"/>
    <mergeCell ref="E89:H89"/>
    <mergeCell ref="E122:H122"/>
    <mergeCell ref="E124:H124"/>
    <mergeCell ref="E7:H7"/>
    <mergeCell ref="E9:H9"/>
    <mergeCell ref="E11:H11"/>
    <mergeCell ref="E20:H20"/>
    <mergeCell ref="E29:H29"/>
  </mergeCells>
  <hyperlinks>
    <hyperlink ref="F139" r:id="rId1" xr:uid="{00000000-0004-0000-0200-000000000000}"/>
    <hyperlink ref="F145" r:id="rId2" xr:uid="{00000000-0004-0000-0200-000001000000}"/>
    <hyperlink ref="F151" r:id="rId3" xr:uid="{00000000-0004-0000-0200-000002000000}"/>
    <hyperlink ref="F157" r:id="rId4" xr:uid="{00000000-0004-0000-0200-000003000000}"/>
    <hyperlink ref="F165" r:id="rId5" xr:uid="{00000000-0004-0000-0200-000004000000}"/>
    <hyperlink ref="F168" r:id="rId6" xr:uid="{00000000-0004-0000-0200-000005000000}"/>
    <hyperlink ref="F174" r:id="rId7" xr:uid="{00000000-0004-0000-0200-000006000000}"/>
    <hyperlink ref="F183" r:id="rId8" xr:uid="{00000000-0004-0000-0200-000007000000}"/>
    <hyperlink ref="F190" r:id="rId9" xr:uid="{00000000-0004-0000-0200-000008000000}"/>
    <hyperlink ref="F194" r:id="rId10" xr:uid="{00000000-0004-0000-0200-000009000000}"/>
    <hyperlink ref="F198" r:id="rId11" xr:uid="{00000000-0004-0000-0200-00000A000000}"/>
    <hyperlink ref="F205" r:id="rId12" xr:uid="{00000000-0004-0000-0200-00000B000000}"/>
    <hyperlink ref="F211" r:id="rId13" xr:uid="{00000000-0004-0000-0200-00000C000000}"/>
    <hyperlink ref="F229" r:id="rId14" xr:uid="{00000000-0004-0000-0200-00000D000000}"/>
    <hyperlink ref="F235" r:id="rId15" xr:uid="{00000000-0004-0000-0200-00000E000000}"/>
    <hyperlink ref="F241" r:id="rId16" xr:uid="{00000000-0004-0000-0200-00000F000000}"/>
    <hyperlink ref="F247" r:id="rId17" xr:uid="{00000000-0004-0000-0200-000010000000}"/>
    <hyperlink ref="F250" r:id="rId18" xr:uid="{00000000-0004-0000-0200-000011000000}"/>
    <hyperlink ref="F253" r:id="rId19" xr:uid="{00000000-0004-0000-0200-000012000000}"/>
    <hyperlink ref="F264" r:id="rId20" xr:uid="{00000000-0004-0000-0200-000013000000}"/>
    <hyperlink ref="F274" r:id="rId21" xr:uid="{00000000-0004-0000-0200-000014000000}"/>
    <hyperlink ref="F281" r:id="rId22" xr:uid="{00000000-0004-0000-0200-000015000000}"/>
    <hyperlink ref="F288" r:id="rId23" xr:uid="{00000000-0004-0000-0200-000016000000}"/>
    <hyperlink ref="F294" r:id="rId24" xr:uid="{00000000-0004-0000-0200-000017000000}"/>
    <hyperlink ref="F300" r:id="rId25" xr:uid="{00000000-0004-0000-0200-000018000000}"/>
    <hyperlink ref="F303" r:id="rId26" xr:uid="{00000000-0004-0000-0200-000019000000}"/>
    <hyperlink ref="F306" r:id="rId27" xr:uid="{00000000-0004-0000-0200-00001A000000}"/>
    <hyperlink ref="F312" r:id="rId28" xr:uid="{00000000-0004-0000-0200-00001B000000}"/>
    <hyperlink ref="F317" r:id="rId29" xr:uid="{00000000-0004-0000-0200-00001C000000}"/>
    <hyperlink ref="F337" r:id="rId30" xr:uid="{00000000-0004-0000-0200-00001D000000}"/>
    <hyperlink ref="F350" r:id="rId31" xr:uid="{00000000-0004-0000-0200-00001E000000}"/>
    <hyperlink ref="F357" r:id="rId32" xr:uid="{00000000-0004-0000-0200-00001F000000}"/>
    <hyperlink ref="F362" r:id="rId33" xr:uid="{00000000-0004-0000-0200-000020000000}"/>
    <hyperlink ref="F369" r:id="rId34" xr:uid="{00000000-0004-0000-0200-000021000000}"/>
    <hyperlink ref="F374" r:id="rId35" xr:uid="{00000000-0004-0000-0200-000022000000}"/>
    <hyperlink ref="F379" r:id="rId36" xr:uid="{00000000-0004-0000-0200-000023000000}"/>
    <hyperlink ref="F383" r:id="rId37" xr:uid="{00000000-0004-0000-0200-000024000000}"/>
    <hyperlink ref="F388" r:id="rId38" xr:uid="{00000000-0004-0000-0200-000025000000}"/>
    <hyperlink ref="F393" r:id="rId39" xr:uid="{00000000-0004-0000-0200-000026000000}"/>
    <hyperlink ref="F399" r:id="rId40" xr:uid="{00000000-0004-0000-0200-000027000000}"/>
    <hyperlink ref="F403" r:id="rId41" xr:uid="{00000000-0004-0000-0200-000028000000}"/>
    <hyperlink ref="F409" r:id="rId42" xr:uid="{00000000-0004-0000-0200-000029000000}"/>
    <hyperlink ref="F417" r:id="rId43" xr:uid="{00000000-0004-0000-0200-00002A000000}"/>
    <hyperlink ref="F420" r:id="rId44" xr:uid="{00000000-0004-0000-0200-00002B000000}"/>
    <hyperlink ref="F423" r:id="rId45" xr:uid="{00000000-0004-0000-0200-00002C000000}"/>
    <hyperlink ref="F439" r:id="rId46" xr:uid="{00000000-0004-0000-0200-00002D000000}"/>
    <hyperlink ref="F442" r:id="rId47" xr:uid="{00000000-0004-0000-0200-00002E000000}"/>
    <hyperlink ref="F445" r:id="rId48" xr:uid="{00000000-0004-0000-0200-00002F000000}"/>
    <hyperlink ref="F452" r:id="rId49" xr:uid="{00000000-0004-0000-0200-000030000000}"/>
    <hyperlink ref="F468" r:id="rId50" xr:uid="{00000000-0004-0000-0200-000031000000}"/>
    <hyperlink ref="F474" r:id="rId51" xr:uid="{00000000-0004-0000-0200-000032000000}"/>
    <hyperlink ref="F477" r:id="rId52" xr:uid="{00000000-0004-0000-0200-000033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123"/>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1" width="14.16406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1"/>
      <c r="M2" s="211"/>
      <c r="N2" s="211"/>
      <c r="O2" s="211"/>
      <c r="P2" s="211"/>
      <c r="Q2" s="211"/>
      <c r="R2" s="211"/>
      <c r="S2" s="211"/>
      <c r="T2" s="211"/>
      <c r="U2" s="211"/>
      <c r="V2" s="211"/>
      <c r="AT2" s="16" t="s">
        <v>94</v>
      </c>
    </row>
    <row r="3" spans="2:46" ht="6.95" customHeight="1">
      <c r="B3" s="17"/>
      <c r="C3" s="18"/>
      <c r="D3" s="18"/>
      <c r="E3" s="18"/>
      <c r="F3" s="18"/>
      <c r="G3" s="18"/>
      <c r="H3" s="18"/>
      <c r="I3" s="18"/>
      <c r="J3" s="18"/>
      <c r="K3" s="18"/>
      <c r="L3" s="19"/>
      <c r="AT3" s="16" t="s">
        <v>81</v>
      </c>
    </row>
    <row r="4" spans="2:46" ht="24.95" customHeight="1">
      <c r="B4" s="19"/>
      <c r="D4" s="20" t="s">
        <v>121</v>
      </c>
      <c r="L4" s="19"/>
      <c r="M4" s="92" t="s">
        <v>10</v>
      </c>
      <c r="AT4" s="16" t="s">
        <v>4</v>
      </c>
    </row>
    <row r="5" spans="2:46" ht="6.95" customHeight="1">
      <c r="B5" s="19"/>
      <c r="L5" s="19"/>
    </row>
    <row r="6" spans="2:46" ht="12" customHeight="1">
      <c r="B6" s="19"/>
      <c r="D6" s="26" t="s">
        <v>16</v>
      </c>
      <c r="L6" s="19"/>
    </row>
    <row r="7" spans="2:46" ht="16.5" customHeight="1">
      <c r="B7" s="19"/>
      <c r="E7" s="237" t="str">
        <f>'Rekapitulace stavby'!K6</f>
        <v>Nemocnice TGM Hodonín, PD modernizace OS</v>
      </c>
      <c r="F7" s="238"/>
      <c r="G7" s="238"/>
      <c r="H7" s="238"/>
      <c r="L7" s="19"/>
    </row>
    <row r="8" spans="2:46" s="1" customFormat="1" ht="12" customHeight="1">
      <c r="B8" s="31"/>
      <c r="D8" s="26" t="s">
        <v>122</v>
      </c>
      <c r="L8" s="31"/>
    </row>
    <row r="9" spans="2:46" s="1" customFormat="1" ht="16.5" customHeight="1">
      <c r="B9" s="31"/>
      <c r="E9" s="231" t="s">
        <v>665</v>
      </c>
      <c r="F9" s="236"/>
      <c r="G9" s="236"/>
      <c r="H9" s="236"/>
      <c r="L9" s="31"/>
    </row>
    <row r="10" spans="2:46" s="1" customFormat="1">
      <c r="B10" s="31"/>
      <c r="L10" s="31"/>
    </row>
    <row r="11" spans="2:46" s="1" customFormat="1" ht="12" customHeight="1">
      <c r="B11" s="31"/>
      <c r="D11" s="26" t="s">
        <v>18</v>
      </c>
      <c r="F11" s="24" t="s">
        <v>1</v>
      </c>
      <c r="I11" s="26" t="s">
        <v>19</v>
      </c>
      <c r="J11" s="24" t="s">
        <v>1</v>
      </c>
      <c r="L11" s="31"/>
    </row>
    <row r="12" spans="2:46" s="1" customFormat="1" ht="12" customHeight="1">
      <c r="B12" s="31"/>
      <c r="D12" s="26" t="s">
        <v>20</v>
      </c>
      <c r="F12" s="24" t="s">
        <v>21</v>
      </c>
      <c r="I12" s="26" t="s">
        <v>22</v>
      </c>
      <c r="J12" s="51" t="str">
        <f>'Rekapitulace stavby'!AN8</f>
        <v>7.2.2023</v>
      </c>
      <c r="L12" s="31"/>
    </row>
    <row r="13" spans="2:46" s="1" customFormat="1" ht="10.9" customHeight="1">
      <c r="B13" s="31"/>
      <c r="L13" s="31"/>
    </row>
    <row r="14" spans="2:46" s="1" customFormat="1" ht="12" customHeight="1">
      <c r="B14" s="31"/>
      <c r="D14" s="26" t="s">
        <v>24</v>
      </c>
      <c r="I14" s="26" t="s">
        <v>25</v>
      </c>
      <c r="J14" s="24" t="str">
        <f>IF('Rekapitulace stavby'!AN10="","",'Rekapitulace stavby'!AN10)</f>
        <v/>
      </c>
      <c r="L14" s="31"/>
    </row>
    <row r="15" spans="2:46" s="1" customFormat="1" ht="18" customHeight="1">
      <c r="B15" s="31"/>
      <c r="E15" s="24" t="str">
        <f>IF('Rekapitulace stavby'!E11="","",'Rekapitulace stavby'!E11)</f>
        <v xml:space="preserve"> </v>
      </c>
      <c r="I15" s="26" t="s">
        <v>26</v>
      </c>
      <c r="J15" s="24" t="str">
        <f>IF('Rekapitulace stavby'!AN11="","",'Rekapitulace stavby'!AN11)</f>
        <v/>
      </c>
      <c r="L15" s="31"/>
    </row>
    <row r="16" spans="2:46" s="1" customFormat="1" ht="6.95" customHeight="1">
      <c r="B16" s="31"/>
      <c r="L16" s="31"/>
    </row>
    <row r="17" spans="2:12" s="1" customFormat="1" ht="12" customHeight="1">
      <c r="B17" s="31"/>
      <c r="D17" s="26" t="s">
        <v>27</v>
      </c>
      <c r="I17" s="26" t="s">
        <v>25</v>
      </c>
      <c r="J17" s="27" t="str">
        <f>'Rekapitulace stavby'!AN13</f>
        <v>Vyplň údaj</v>
      </c>
      <c r="L17" s="31"/>
    </row>
    <row r="18" spans="2:12" s="1" customFormat="1" ht="18" customHeight="1">
      <c r="B18" s="31"/>
      <c r="E18" s="239" t="str">
        <f>'Rekapitulace stavby'!E14</f>
        <v>Vyplň údaj</v>
      </c>
      <c r="F18" s="223"/>
      <c r="G18" s="223"/>
      <c r="H18" s="223"/>
      <c r="I18" s="26" t="s">
        <v>26</v>
      </c>
      <c r="J18" s="27" t="str">
        <f>'Rekapitulace stavby'!AN14</f>
        <v>Vyplň údaj</v>
      </c>
      <c r="L18" s="31"/>
    </row>
    <row r="19" spans="2:12" s="1" customFormat="1" ht="6.95" customHeight="1">
      <c r="B19" s="31"/>
      <c r="L19" s="31"/>
    </row>
    <row r="20" spans="2:12" s="1" customFormat="1" ht="12" customHeight="1">
      <c r="B20" s="31"/>
      <c r="D20" s="26" t="s">
        <v>29</v>
      </c>
      <c r="I20" s="26" t="s">
        <v>25</v>
      </c>
      <c r="J20" s="24" t="str">
        <f>IF('Rekapitulace stavby'!AN16="","",'Rekapitulace stavby'!AN16)</f>
        <v/>
      </c>
      <c r="L20" s="31"/>
    </row>
    <row r="21" spans="2:12" s="1" customFormat="1" ht="18" customHeight="1">
      <c r="B21" s="31"/>
      <c r="E21" s="24" t="str">
        <f>IF('Rekapitulace stavby'!E17="","",'Rekapitulace stavby'!E17)</f>
        <v xml:space="preserve"> </v>
      </c>
      <c r="I21" s="26" t="s">
        <v>26</v>
      </c>
      <c r="J21" s="24" t="str">
        <f>IF('Rekapitulace stavby'!AN17="","",'Rekapitulace stavby'!AN17)</f>
        <v/>
      </c>
      <c r="L21" s="31"/>
    </row>
    <row r="22" spans="2:12" s="1" customFormat="1" ht="6.95" customHeight="1">
      <c r="B22" s="31"/>
      <c r="L22" s="31"/>
    </row>
    <row r="23" spans="2:12" s="1" customFormat="1" ht="12" customHeight="1">
      <c r="B23" s="31"/>
      <c r="D23" s="26" t="s">
        <v>31</v>
      </c>
      <c r="I23" s="26" t="s">
        <v>25</v>
      </c>
      <c r="J23" s="24" t="str">
        <f>IF('Rekapitulace stavby'!AN19="","",'Rekapitulace stavby'!AN19)</f>
        <v/>
      </c>
      <c r="L23" s="31"/>
    </row>
    <row r="24" spans="2:12" s="1" customFormat="1" ht="18" customHeight="1">
      <c r="B24" s="31"/>
      <c r="E24" s="24" t="str">
        <f>IF('Rekapitulace stavby'!E20="","",'Rekapitulace stavby'!E20)</f>
        <v xml:space="preserve"> </v>
      </c>
      <c r="I24" s="26" t="s">
        <v>26</v>
      </c>
      <c r="J24" s="24" t="str">
        <f>IF('Rekapitulace stavby'!AN20="","",'Rekapitulace stavby'!AN20)</f>
        <v/>
      </c>
      <c r="L24" s="31"/>
    </row>
    <row r="25" spans="2:12" s="1" customFormat="1" ht="6.95" customHeight="1">
      <c r="B25" s="31"/>
      <c r="L25" s="31"/>
    </row>
    <row r="26" spans="2:12" s="1" customFormat="1" ht="12" customHeight="1">
      <c r="B26" s="31"/>
      <c r="D26" s="26" t="s">
        <v>32</v>
      </c>
      <c r="L26" s="31"/>
    </row>
    <row r="27" spans="2:12" s="7" customFormat="1" ht="16.5" customHeight="1">
      <c r="B27" s="93"/>
      <c r="E27" s="227" t="s">
        <v>1</v>
      </c>
      <c r="F27" s="227"/>
      <c r="G27" s="227"/>
      <c r="H27" s="227"/>
      <c r="L27" s="93"/>
    </row>
    <row r="28" spans="2:12" s="1" customFormat="1" ht="6.95" customHeight="1">
      <c r="B28" s="31"/>
      <c r="L28" s="31"/>
    </row>
    <row r="29" spans="2:12" s="1" customFormat="1" ht="6.95" customHeight="1">
      <c r="B29" s="31"/>
      <c r="D29" s="52"/>
      <c r="E29" s="52"/>
      <c r="F29" s="52"/>
      <c r="G29" s="52"/>
      <c r="H29" s="52"/>
      <c r="I29" s="52"/>
      <c r="J29" s="52"/>
      <c r="K29" s="52"/>
      <c r="L29" s="31"/>
    </row>
    <row r="30" spans="2:12" s="1" customFormat="1" ht="25.35" customHeight="1">
      <c r="B30" s="31"/>
      <c r="D30" s="94" t="s">
        <v>33</v>
      </c>
      <c r="J30" s="65">
        <f>ROUND(J118, 2)</f>
        <v>0</v>
      </c>
      <c r="L30" s="31"/>
    </row>
    <row r="31" spans="2:12" s="1" customFormat="1" ht="6.95" customHeight="1">
      <c r="B31" s="31"/>
      <c r="D31" s="52"/>
      <c r="E31" s="52"/>
      <c r="F31" s="52"/>
      <c r="G31" s="52"/>
      <c r="H31" s="52"/>
      <c r="I31" s="52"/>
      <c r="J31" s="52"/>
      <c r="K31" s="52"/>
      <c r="L31" s="31"/>
    </row>
    <row r="32" spans="2:12" s="1" customFormat="1" ht="14.45" customHeight="1">
      <c r="B32" s="31"/>
      <c r="F32" s="34" t="s">
        <v>35</v>
      </c>
      <c r="I32" s="34" t="s">
        <v>34</v>
      </c>
      <c r="J32" s="34" t="s">
        <v>36</v>
      </c>
      <c r="L32" s="31"/>
    </row>
    <row r="33" spans="2:12" s="1" customFormat="1" ht="14.45" customHeight="1">
      <c r="B33" s="31"/>
      <c r="D33" s="54" t="s">
        <v>37</v>
      </c>
      <c r="E33" s="26" t="s">
        <v>38</v>
      </c>
      <c r="F33" s="85">
        <f>ROUND((SUM(BE118:BE122)),  2)</f>
        <v>0</v>
      </c>
      <c r="I33" s="95">
        <v>0.21</v>
      </c>
      <c r="J33" s="85">
        <f>ROUND(((SUM(BE118:BE122))*I33),  2)</f>
        <v>0</v>
      </c>
      <c r="L33" s="31"/>
    </row>
    <row r="34" spans="2:12" s="1" customFormat="1" ht="14.45" customHeight="1">
      <c r="B34" s="31"/>
      <c r="E34" s="26" t="s">
        <v>39</v>
      </c>
      <c r="F34" s="85">
        <f>ROUND((SUM(BF118:BF122)),  2)</f>
        <v>0</v>
      </c>
      <c r="I34" s="95">
        <v>0.15</v>
      </c>
      <c r="J34" s="85">
        <f>ROUND(((SUM(BF118:BF122))*I34),  2)</f>
        <v>0</v>
      </c>
      <c r="L34" s="31"/>
    </row>
    <row r="35" spans="2:12" s="1" customFormat="1" ht="14.45" hidden="1" customHeight="1">
      <c r="B35" s="31"/>
      <c r="E35" s="26" t="s">
        <v>40</v>
      </c>
      <c r="F35" s="85">
        <f>ROUND((SUM(BG118:BG122)),  2)</f>
        <v>0</v>
      </c>
      <c r="I35" s="95">
        <v>0.21</v>
      </c>
      <c r="J35" s="85">
        <f>0</f>
        <v>0</v>
      </c>
      <c r="L35" s="31"/>
    </row>
    <row r="36" spans="2:12" s="1" customFormat="1" ht="14.45" hidden="1" customHeight="1">
      <c r="B36" s="31"/>
      <c r="E36" s="26" t="s">
        <v>41</v>
      </c>
      <c r="F36" s="85">
        <f>ROUND((SUM(BH118:BH122)),  2)</f>
        <v>0</v>
      </c>
      <c r="I36" s="95">
        <v>0.15</v>
      </c>
      <c r="J36" s="85">
        <f>0</f>
        <v>0</v>
      </c>
      <c r="L36" s="31"/>
    </row>
    <row r="37" spans="2:12" s="1" customFormat="1" ht="14.45" hidden="1" customHeight="1">
      <c r="B37" s="31"/>
      <c r="E37" s="26" t="s">
        <v>42</v>
      </c>
      <c r="F37" s="85">
        <f>ROUND((SUM(BI118:BI122)),  2)</f>
        <v>0</v>
      </c>
      <c r="I37" s="95">
        <v>0</v>
      </c>
      <c r="J37" s="85">
        <f>0</f>
        <v>0</v>
      </c>
      <c r="L37" s="31"/>
    </row>
    <row r="38" spans="2:12" s="1" customFormat="1" ht="6.95" customHeight="1">
      <c r="B38" s="31"/>
      <c r="L38" s="31"/>
    </row>
    <row r="39" spans="2:12" s="1" customFormat="1" ht="25.35" customHeight="1">
      <c r="B39" s="31"/>
      <c r="C39" s="96"/>
      <c r="D39" s="97" t="s">
        <v>43</v>
      </c>
      <c r="E39" s="56"/>
      <c r="F39" s="56"/>
      <c r="G39" s="98" t="s">
        <v>44</v>
      </c>
      <c r="H39" s="99" t="s">
        <v>45</v>
      </c>
      <c r="I39" s="56"/>
      <c r="J39" s="100">
        <f>SUM(J30:J37)</f>
        <v>0</v>
      </c>
      <c r="K39" s="101"/>
      <c r="L39" s="31"/>
    </row>
    <row r="40" spans="2:12" s="1" customFormat="1" ht="14.45" customHeight="1">
      <c r="B40" s="31"/>
      <c r="L40" s="31"/>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46</v>
      </c>
      <c r="E50" s="41"/>
      <c r="F50" s="41"/>
      <c r="G50" s="40" t="s">
        <v>47</v>
      </c>
      <c r="H50" s="41"/>
      <c r="I50" s="41"/>
      <c r="J50" s="41"/>
      <c r="K50" s="41"/>
      <c r="L50" s="31"/>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2.75">
      <c r="B61" s="31"/>
      <c r="D61" s="42" t="s">
        <v>48</v>
      </c>
      <c r="E61" s="33"/>
      <c r="F61" s="102" t="s">
        <v>49</v>
      </c>
      <c r="G61" s="42" t="s">
        <v>48</v>
      </c>
      <c r="H61" s="33"/>
      <c r="I61" s="33"/>
      <c r="J61" s="103" t="s">
        <v>49</v>
      </c>
      <c r="K61" s="33"/>
      <c r="L61" s="31"/>
    </row>
    <row r="62" spans="2:12">
      <c r="B62" s="19"/>
      <c r="L62" s="19"/>
    </row>
    <row r="63" spans="2:12">
      <c r="B63" s="19"/>
      <c r="L63" s="19"/>
    </row>
    <row r="64" spans="2:12">
      <c r="B64" s="19"/>
      <c r="L64" s="19"/>
    </row>
    <row r="65" spans="2:12" s="1" customFormat="1" ht="12.75">
      <c r="B65" s="31"/>
      <c r="D65" s="40" t="s">
        <v>50</v>
      </c>
      <c r="E65" s="41"/>
      <c r="F65" s="41"/>
      <c r="G65" s="40" t="s">
        <v>51</v>
      </c>
      <c r="H65" s="41"/>
      <c r="I65" s="41"/>
      <c r="J65" s="41"/>
      <c r="K65" s="41"/>
      <c r="L65" s="31"/>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2.75">
      <c r="B76" s="31"/>
      <c r="D76" s="42" t="s">
        <v>48</v>
      </c>
      <c r="E76" s="33"/>
      <c r="F76" s="102" t="s">
        <v>49</v>
      </c>
      <c r="G76" s="42" t="s">
        <v>48</v>
      </c>
      <c r="H76" s="33"/>
      <c r="I76" s="33"/>
      <c r="J76" s="103" t="s">
        <v>49</v>
      </c>
      <c r="K76" s="33"/>
      <c r="L76" s="31"/>
    </row>
    <row r="77" spans="2:12" s="1" customFormat="1" ht="14.45" customHeight="1">
      <c r="B77" s="43"/>
      <c r="C77" s="44"/>
      <c r="D77" s="44"/>
      <c r="E77" s="44"/>
      <c r="F77" s="44"/>
      <c r="G77" s="44"/>
      <c r="H77" s="44"/>
      <c r="I77" s="44"/>
      <c r="J77" s="44"/>
      <c r="K77" s="44"/>
      <c r="L77" s="31"/>
    </row>
    <row r="81" spans="2:47" s="1" customFormat="1" ht="6.95" customHeight="1">
      <c r="B81" s="45"/>
      <c r="C81" s="46"/>
      <c r="D81" s="46"/>
      <c r="E81" s="46"/>
      <c r="F81" s="46"/>
      <c r="G81" s="46"/>
      <c r="H81" s="46"/>
      <c r="I81" s="46"/>
      <c r="J81" s="46"/>
      <c r="K81" s="46"/>
      <c r="L81" s="31"/>
    </row>
    <row r="82" spans="2:47" s="1" customFormat="1" ht="24.95" customHeight="1">
      <c r="B82" s="31"/>
      <c r="C82" s="20" t="s">
        <v>126</v>
      </c>
      <c r="L82" s="31"/>
    </row>
    <row r="83" spans="2:47" s="1" customFormat="1" ht="6.95" customHeight="1">
      <c r="B83" s="31"/>
      <c r="L83" s="31"/>
    </row>
    <row r="84" spans="2:47" s="1" customFormat="1" ht="12" customHeight="1">
      <c r="B84" s="31"/>
      <c r="C84" s="26" t="s">
        <v>16</v>
      </c>
      <c r="L84" s="31"/>
    </row>
    <row r="85" spans="2:47" s="1" customFormat="1" ht="16.5" customHeight="1">
      <c r="B85" s="31"/>
      <c r="E85" s="237" t="str">
        <f>E7</f>
        <v>Nemocnice TGM Hodonín, PD modernizace OS</v>
      </c>
      <c r="F85" s="238"/>
      <c r="G85" s="238"/>
      <c r="H85" s="238"/>
      <c r="L85" s="31"/>
    </row>
    <row r="86" spans="2:47" s="1" customFormat="1" ht="12" customHeight="1">
      <c r="B86" s="31"/>
      <c r="C86" s="26" t="s">
        <v>122</v>
      </c>
      <c r="L86" s="31"/>
    </row>
    <row r="87" spans="2:47" s="1" customFormat="1" ht="16.5" customHeight="1">
      <c r="B87" s="31"/>
      <c r="E87" s="231" t="str">
        <f>E9</f>
        <v>D.1.4a - Zdravotně technická instalace</v>
      </c>
      <c r="F87" s="236"/>
      <c r="G87" s="236"/>
      <c r="H87" s="236"/>
      <c r="L87" s="31"/>
    </row>
    <row r="88" spans="2:47" s="1" customFormat="1" ht="6.95" customHeight="1">
      <c r="B88" s="31"/>
      <c r="L88" s="31"/>
    </row>
    <row r="89" spans="2:47" s="1" customFormat="1" ht="12" customHeight="1">
      <c r="B89" s="31"/>
      <c r="C89" s="26" t="s">
        <v>20</v>
      </c>
      <c r="F89" s="24" t="str">
        <f>F12</f>
        <v xml:space="preserve"> </v>
      </c>
      <c r="I89" s="26" t="s">
        <v>22</v>
      </c>
      <c r="J89" s="51" t="str">
        <f>IF(J12="","",J12)</f>
        <v>7.2.2023</v>
      </c>
      <c r="L89" s="31"/>
    </row>
    <row r="90" spans="2:47" s="1" customFormat="1" ht="6.95" customHeight="1">
      <c r="B90" s="31"/>
      <c r="L90" s="31"/>
    </row>
    <row r="91" spans="2:47" s="1" customFormat="1" ht="15.2" customHeight="1">
      <c r="B91" s="31"/>
      <c r="C91" s="26" t="s">
        <v>24</v>
      </c>
      <c r="F91" s="24" t="str">
        <f>E15</f>
        <v xml:space="preserve"> </v>
      </c>
      <c r="I91" s="26" t="s">
        <v>29</v>
      </c>
      <c r="J91" s="29" t="str">
        <f>E21</f>
        <v xml:space="preserve"> </v>
      </c>
      <c r="L91" s="31"/>
    </row>
    <row r="92" spans="2:47" s="1" customFormat="1" ht="15.2" customHeight="1">
      <c r="B92" s="31"/>
      <c r="C92" s="26" t="s">
        <v>27</v>
      </c>
      <c r="F92" s="24" t="str">
        <f>IF(E18="","",E18)</f>
        <v>Vyplň údaj</v>
      </c>
      <c r="I92" s="26" t="s">
        <v>31</v>
      </c>
      <c r="J92" s="29" t="str">
        <f>E24</f>
        <v xml:space="preserve"> </v>
      </c>
      <c r="L92" s="31"/>
    </row>
    <row r="93" spans="2:47" s="1" customFormat="1" ht="10.35" customHeight="1">
      <c r="B93" s="31"/>
      <c r="L93" s="31"/>
    </row>
    <row r="94" spans="2:47" s="1" customFormat="1" ht="29.25" customHeight="1">
      <c r="B94" s="31"/>
      <c r="C94" s="104" t="s">
        <v>127</v>
      </c>
      <c r="D94" s="96"/>
      <c r="E94" s="96"/>
      <c r="F94" s="96"/>
      <c r="G94" s="96"/>
      <c r="H94" s="96"/>
      <c r="I94" s="96"/>
      <c r="J94" s="105" t="s">
        <v>128</v>
      </c>
      <c r="K94" s="96"/>
      <c r="L94" s="31"/>
    </row>
    <row r="95" spans="2:47" s="1" customFormat="1" ht="10.35" customHeight="1">
      <c r="B95" s="31"/>
      <c r="L95" s="31"/>
    </row>
    <row r="96" spans="2:47" s="1" customFormat="1" ht="22.9" customHeight="1">
      <c r="B96" s="31"/>
      <c r="C96" s="106" t="s">
        <v>129</v>
      </c>
      <c r="J96" s="65">
        <f>J118</f>
        <v>0</v>
      </c>
      <c r="L96" s="31"/>
      <c r="AU96" s="16" t="s">
        <v>130</v>
      </c>
    </row>
    <row r="97" spans="2:12" s="8" customFormat="1" ht="24.95" customHeight="1">
      <c r="B97" s="107"/>
      <c r="D97" s="108" t="s">
        <v>227</v>
      </c>
      <c r="E97" s="109"/>
      <c r="F97" s="109"/>
      <c r="G97" s="109"/>
      <c r="H97" s="109"/>
      <c r="I97" s="109"/>
      <c r="J97" s="110">
        <f>J119</f>
        <v>0</v>
      </c>
      <c r="L97" s="107"/>
    </row>
    <row r="98" spans="2:12" s="14" customFormat="1" ht="19.899999999999999" customHeight="1">
      <c r="B98" s="173"/>
      <c r="D98" s="174" t="s">
        <v>666</v>
      </c>
      <c r="E98" s="175"/>
      <c r="F98" s="175"/>
      <c r="G98" s="175"/>
      <c r="H98" s="175"/>
      <c r="I98" s="175"/>
      <c r="J98" s="176">
        <f>J120</f>
        <v>0</v>
      </c>
      <c r="L98" s="173"/>
    </row>
    <row r="99" spans="2:12" s="1" customFormat="1" ht="21.75" customHeight="1">
      <c r="B99" s="31"/>
      <c r="L99" s="31"/>
    </row>
    <row r="100" spans="2:12" s="1" customFormat="1" ht="6.95" customHeight="1">
      <c r="B100" s="43"/>
      <c r="C100" s="44"/>
      <c r="D100" s="44"/>
      <c r="E100" s="44"/>
      <c r="F100" s="44"/>
      <c r="G100" s="44"/>
      <c r="H100" s="44"/>
      <c r="I100" s="44"/>
      <c r="J100" s="44"/>
      <c r="K100" s="44"/>
      <c r="L100" s="31"/>
    </row>
    <row r="104" spans="2:12" s="1" customFormat="1" ht="6.95" customHeight="1">
      <c r="B104" s="45"/>
      <c r="C104" s="46"/>
      <c r="D104" s="46"/>
      <c r="E104" s="46"/>
      <c r="F104" s="46"/>
      <c r="G104" s="46"/>
      <c r="H104" s="46"/>
      <c r="I104" s="46"/>
      <c r="J104" s="46"/>
      <c r="K104" s="46"/>
      <c r="L104" s="31"/>
    </row>
    <row r="105" spans="2:12" s="1" customFormat="1" ht="24.95" customHeight="1">
      <c r="B105" s="31"/>
      <c r="C105" s="20" t="s">
        <v>133</v>
      </c>
      <c r="L105" s="31"/>
    </row>
    <row r="106" spans="2:12" s="1" customFormat="1" ht="6.95" customHeight="1">
      <c r="B106" s="31"/>
      <c r="L106" s="31"/>
    </row>
    <row r="107" spans="2:12" s="1" customFormat="1" ht="12" customHeight="1">
      <c r="B107" s="31"/>
      <c r="C107" s="26" t="s">
        <v>16</v>
      </c>
      <c r="L107" s="31"/>
    </row>
    <row r="108" spans="2:12" s="1" customFormat="1" ht="16.5" customHeight="1">
      <c r="B108" s="31"/>
      <c r="E108" s="237" t="str">
        <f>E7</f>
        <v>Nemocnice TGM Hodonín, PD modernizace OS</v>
      </c>
      <c r="F108" s="238"/>
      <c r="G108" s="238"/>
      <c r="H108" s="238"/>
      <c r="L108" s="31"/>
    </row>
    <row r="109" spans="2:12" s="1" customFormat="1" ht="12" customHeight="1">
      <c r="B109" s="31"/>
      <c r="C109" s="26" t="s">
        <v>122</v>
      </c>
      <c r="L109" s="31"/>
    </row>
    <row r="110" spans="2:12" s="1" customFormat="1" ht="16.5" customHeight="1">
      <c r="B110" s="31"/>
      <c r="E110" s="231" t="str">
        <f>E9</f>
        <v>D.1.4a - Zdravotně technická instalace</v>
      </c>
      <c r="F110" s="236"/>
      <c r="G110" s="236"/>
      <c r="H110" s="236"/>
      <c r="L110" s="31"/>
    </row>
    <row r="111" spans="2:12" s="1" customFormat="1" ht="6.95" customHeight="1">
      <c r="B111" s="31"/>
      <c r="L111" s="31"/>
    </row>
    <row r="112" spans="2:12" s="1" customFormat="1" ht="12" customHeight="1">
      <c r="B112" s="31"/>
      <c r="C112" s="26" t="s">
        <v>20</v>
      </c>
      <c r="F112" s="24" t="str">
        <f>F12</f>
        <v xml:space="preserve"> </v>
      </c>
      <c r="I112" s="26" t="s">
        <v>22</v>
      </c>
      <c r="J112" s="51" t="str">
        <f>IF(J12="","",J12)</f>
        <v>7.2.2023</v>
      </c>
      <c r="L112" s="31"/>
    </row>
    <row r="113" spans="2:65" s="1" customFormat="1" ht="6.95" customHeight="1">
      <c r="B113" s="31"/>
      <c r="L113" s="31"/>
    </row>
    <row r="114" spans="2:65" s="1" customFormat="1" ht="15.2" customHeight="1">
      <c r="B114" s="31"/>
      <c r="C114" s="26" t="s">
        <v>24</v>
      </c>
      <c r="F114" s="24" t="str">
        <f>E15</f>
        <v xml:space="preserve"> </v>
      </c>
      <c r="I114" s="26" t="s">
        <v>29</v>
      </c>
      <c r="J114" s="29" t="str">
        <f>E21</f>
        <v xml:space="preserve"> </v>
      </c>
      <c r="L114" s="31"/>
    </row>
    <row r="115" spans="2:65" s="1" customFormat="1" ht="15.2" customHeight="1">
      <c r="B115" s="31"/>
      <c r="C115" s="26" t="s">
        <v>27</v>
      </c>
      <c r="F115" s="24" t="str">
        <f>IF(E18="","",E18)</f>
        <v>Vyplň údaj</v>
      </c>
      <c r="I115" s="26" t="s">
        <v>31</v>
      </c>
      <c r="J115" s="29" t="str">
        <f>E24</f>
        <v xml:space="preserve"> </v>
      </c>
      <c r="L115" s="31"/>
    </row>
    <row r="116" spans="2:65" s="1" customFormat="1" ht="10.35" customHeight="1">
      <c r="B116" s="31"/>
      <c r="L116" s="31"/>
    </row>
    <row r="117" spans="2:65" s="9" customFormat="1" ht="29.25" customHeight="1">
      <c r="B117" s="111"/>
      <c r="C117" s="112" t="s">
        <v>134</v>
      </c>
      <c r="D117" s="113" t="s">
        <v>58</v>
      </c>
      <c r="E117" s="113" t="s">
        <v>54</v>
      </c>
      <c r="F117" s="113" t="s">
        <v>55</v>
      </c>
      <c r="G117" s="113" t="s">
        <v>135</v>
      </c>
      <c r="H117" s="113" t="s">
        <v>136</v>
      </c>
      <c r="I117" s="113" t="s">
        <v>137</v>
      </c>
      <c r="J117" s="114" t="s">
        <v>128</v>
      </c>
      <c r="K117" s="115" t="s">
        <v>138</v>
      </c>
      <c r="L117" s="111"/>
      <c r="M117" s="58" t="s">
        <v>1</v>
      </c>
      <c r="N117" s="59" t="s">
        <v>37</v>
      </c>
      <c r="O117" s="59" t="s">
        <v>139</v>
      </c>
      <c r="P117" s="59" t="s">
        <v>140</v>
      </c>
      <c r="Q117" s="59" t="s">
        <v>141</v>
      </c>
      <c r="R117" s="59" t="s">
        <v>142</v>
      </c>
      <c r="S117" s="59" t="s">
        <v>143</v>
      </c>
      <c r="T117" s="59" t="s">
        <v>144</v>
      </c>
      <c r="U117" s="60" t="s">
        <v>145</v>
      </c>
    </row>
    <row r="118" spans="2:65" s="1" customFormat="1" ht="22.9" customHeight="1">
      <c r="B118" s="31"/>
      <c r="C118" s="63" t="s">
        <v>146</v>
      </c>
      <c r="J118" s="116">
        <f>BK118</f>
        <v>0</v>
      </c>
      <c r="L118" s="31"/>
      <c r="M118" s="61"/>
      <c r="N118" s="52"/>
      <c r="O118" s="52"/>
      <c r="P118" s="117">
        <f>P119</f>
        <v>0</v>
      </c>
      <c r="Q118" s="52"/>
      <c r="R118" s="117">
        <f>R119</f>
        <v>0</v>
      </c>
      <c r="S118" s="52"/>
      <c r="T118" s="117">
        <f>T119</f>
        <v>0</v>
      </c>
      <c r="U118" s="53"/>
      <c r="AT118" s="16" t="s">
        <v>72</v>
      </c>
      <c r="AU118" s="16" t="s">
        <v>130</v>
      </c>
      <c r="BK118" s="118">
        <f>BK119</f>
        <v>0</v>
      </c>
    </row>
    <row r="119" spans="2:65" s="10" customFormat="1" ht="25.9" customHeight="1">
      <c r="B119" s="119"/>
      <c r="D119" s="120" t="s">
        <v>72</v>
      </c>
      <c r="E119" s="121" t="s">
        <v>543</v>
      </c>
      <c r="F119" s="121" t="s">
        <v>544</v>
      </c>
      <c r="I119" s="122"/>
      <c r="J119" s="123">
        <f>BK119</f>
        <v>0</v>
      </c>
      <c r="L119" s="119"/>
      <c r="M119" s="124"/>
      <c r="P119" s="125">
        <f>P120</f>
        <v>0</v>
      </c>
      <c r="R119" s="125">
        <f>R120</f>
        <v>0</v>
      </c>
      <c r="T119" s="125">
        <f>T120</f>
        <v>0</v>
      </c>
      <c r="U119" s="126"/>
      <c r="AR119" s="120" t="s">
        <v>81</v>
      </c>
      <c r="AT119" s="127" t="s">
        <v>72</v>
      </c>
      <c r="AU119" s="127" t="s">
        <v>12</v>
      </c>
      <c r="AY119" s="120" t="s">
        <v>148</v>
      </c>
      <c r="BK119" s="128">
        <f>BK120</f>
        <v>0</v>
      </c>
    </row>
    <row r="120" spans="2:65" s="10" customFormat="1" ht="22.9" customHeight="1">
      <c r="B120" s="119"/>
      <c r="D120" s="120" t="s">
        <v>72</v>
      </c>
      <c r="E120" s="177" t="s">
        <v>667</v>
      </c>
      <c r="F120" s="177" t="s">
        <v>668</v>
      </c>
      <c r="I120" s="122"/>
      <c r="J120" s="178">
        <f>BK120</f>
        <v>0</v>
      </c>
      <c r="L120" s="119"/>
      <c r="M120" s="124"/>
      <c r="P120" s="125">
        <f>SUM(P121:P122)</f>
        <v>0</v>
      </c>
      <c r="R120" s="125">
        <f>SUM(R121:R122)</f>
        <v>0</v>
      </c>
      <c r="T120" s="125">
        <f>SUM(T121:T122)</f>
        <v>0</v>
      </c>
      <c r="U120" s="126"/>
      <c r="AR120" s="120" t="s">
        <v>81</v>
      </c>
      <c r="AT120" s="127" t="s">
        <v>72</v>
      </c>
      <c r="AU120" s="127" t="s">
        <v>79</v>
      </c>
      <c r="AY120" s="120" t="s">
        <v>148</v>
      </c>
      <c r="BK120" s="128">
        <f>SUM(BK121:BK122)</f>
        <v>0</v>
      </c>
    </row>
    <row r="121" spans="2:65" s="1" customFormat="1" ht="24.2" customHeight="1">
      <c r="B121" s="31"/>
      <c r="C121" s="129" t="s">
        <v>79</v>
      </c>
      <c r="D121" s="129" t="s">
        <v>149</v>
      </c>
      <c r="E121" s="130" t="s">
        <v>669</v>
      </c>
      <c r="F121" s="131" t="s">
        <v>670</v>
      </c>
      <c r="G121" s="132" t="s">
        <v>671</v>
      </c>
      <c r="H121" s="133">
        <v>1</v>
      </c>
      <c r="I121" s="134"/>
      <c r="J121" s="135">
        <f>ROUND(I121*H121,2)</f>
        <v>0</v>
      </c>
      <c r="K121" s="136"/>
      <c r="L121" s="31"/>
      <c r="M121" s="137" t="s">
        <v>1</v>
      </c>
      <c r="N121" s="138" t="s">
        <v>38</v>
      </c>
      <c r="P121" s="139">
        <f>O121*H121</f>
        <v>0</v>
      </c>
      <c r="Q121" s="139">
        <v>0</v>
      </c>
      <c r="R121" s="139">
        <f>Q121*H121</f>
        <v>0</v>
      </c>
      <c r="S121" s="139">
        <v>0</v>
      </c>
      <c r="T121" s="139">
        <f>S121*H121</f>
        <v>0</v>
      </c>
      <c r="U121" s="140" t="s">
        <v>1</v>
      </c>
      <c r="AR121" s="141" t="s">
        <v>194</v>
      </c>
      <c r="AT121" s="141" t="s">
        <v>149</v>
      </c>
      <c r="AU121" s="141" t="s">
        <v>81</v>
      </c>
      <c r="AY121" s="16" t="s">
        <v>148</v>
      </c>
      <c r="BE121" s="142">
        <f>IF(N121="základní",J121,0)</f>
        <v>0</v>
      </c>
      <c r="BF121" s="142">
        <f>IF(N121="snížená",J121,0)</f>
        <v>0</v>
      </c>
      <c r="BG121" s="142">
        <f>IF(N121="zákl. přenesená",J121,0)</f>
        <v>0</v>
      </c>
      <c r="BH121" s="142">
        <f>IF(N121="sníž. přenesená",J121,0)</f>
        <v>0</v>
      </c>
      <c r="BI121" s="142">
        <f>IF(N121="nulová",J121,0)</f>
        <v>0</v>
      </c>
      <c r="BJ121" s="16" t="s">
        <v>79</v>
      </c>
      <c r="BK121" s="142">
        <f>ROUND(I121*H121,2)</f>
        <v>0</v>
      </c>
      <c r="BL121" s="16" t="s">
        <v>194</v>
      </c>
      <c r="BM121" s="141" t="s">
        <v>672</v>
      </c>
    </row>
    <row r="122" spans="2:65" s="1" customFormat="1" ht="19.5">
      <c r="B122" s="31"/>
      <c r="D122" s="143" t="s">
        <v>154</v>
      </c>
      <c r="F122" s="144" t="s">
        <v>670</v>
      </c>
      <c r="I122" s="145"/>
      <c r="L122" s="31"/>
      <c r="M122" s="170"/>
      <c r="N122" s="171"/>
      <c r="O122" s="171"/>
      <c r="P122" s="171"/>
      <c r="Q122" s="171"/>
      <c r="R122" s="171"/>
      <c r="S122" s="171"/>
      <c r="T122" s="171"/>
      <c r="U122" s="172"/>
      <c r="AT122" s="16" t="s">
        <v>154</v>
      </c>
      <c r="AU122" s="16" t="s">
        <v>81</v>
      </c>
    </row>
    <row r="123" spans="2:65" s="1" customFormat="1" ht="6.95" customHeight="1">
      <c r="B123" s="43"/>
      <c r="C123" s="44"/>
      <c r="D123" s="44"/>
      <c r="E123" s="44"/>
      <c r="F123" s="44"/>
      <c r="G123" s="44"/>
      <c r="H123" s="44"/>
      <c r="I123" s="44"/>
      <c r="J123" s="44"/>
      <c r="K123" s="44"/>
      <c r="L123" s="31"/>
    </row>
  </sheetData>
  <sheetProtection algorithmName="SHA-512" hashValue="j0sHyju6d8TI7nqxrelLOFbVJ2TGVIi2c/IoZfCvdGxYQrPf74QEro4h5UeD++jNcFWGWQ28hf6B0cPatweFgw==" saltValue="I/sfESXOOCGnQyum821+cljH7LF9SS8DVAd11G9/Ffhde4T0+qDED6bQJ1oCC55Vdta4PSRUt87uwJV3guNm9Q==" spinCount="100000" sheet="1" objects="1" scenarios="1" formatColumns="0" formatRows="0" autoFilter="0"/>
  <autoFilter ref="C117:K122" xr:uid="{00000000-0009-0000-0000-000003000000}"/>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170"/>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1" width="14.16406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1"/>
      <c r="M2" s="211"/>
      <c r="N2" s="211"/>
      <c r="O2" s="211"/>
      <c r="P2" s="211"/>
      <c r="Q2" s="211"/>
      <c r="R2" s="211"/>
      <c r="S2" s="211"/>
      <c r="T2" s="211"/>
      <c r="U2" s="211"/>
      <c r="V2" s="211"/>
      <c r="AT2" s="16" t="s">
        <v>99</v>
      </c>
    </row>
    <row r="3" spans="2:46" ht="6.95" customHeight="1">
      <c r="B3" s="17"/>
      <c r="C3" s="18"/>
      <c r="D3" s="18"/>
      <c r="E3" s="18"/>
      <c r="F3" s="18"/>
      <c r="G3" s="18"/>
      <c r="H3" s="18"/>
      <c r="I3" s="18"/>
      <c r="J3" s="18"/>
      <c r="K3" s="18"/>
      <c r="L3" s="19"/>
      <c r="AT3" s="16" t="s">
        <v>81</v>
      </c>
    </row>
    <row r="4" spans="2:46" ht="24.95" customHeight="1">
      <c r="B4" s="19"/>
      <c r="D4" s="20" t="s">
        <v>121</v>
      </c>
      <c r="L4" s="19"/>
      <c r="M4" s="92" t="s">
        <v>10</v>
      </c>
      <c r="AT4" s="16" t="s">
        <v>4</v>
      </c>
    </row>
    <row r="5" spans="2:46" ht="6.95" customHeight="1">
      <c r="B5" s="19"/>
      <c r="L5" s="19"/>
    </row>
    <row r="6" spans="2:46" ht="12" customHeight="1">
      <c r="B6" s="19"/>
      <c r="D6" s="26" t="s">
        <v>16</v>
      </c>
      <c r="L6" s="19"/>
    </row>
    <row r="7" spans="2:46" ht="16.5" customHeight="1">
      <c r="B7" s="19"/>
      <c r="E7" s="237" t="str">
        <f>'Rekapitulace stavby'!K6</f>
        <v>Nemocnice TGM Hodonín, PD modernizace OS</v>
      </c>
      <c r="F7" s="238"/>
      <c r="G7" s="238"/>
      <c r="H7" s="238"/>
      <c r="L7" s="19"/>
    </row>
    <row r="8" spans="2:46" ht="12" customHeight="1">
      <c r="B8" s="19"/>
      <c r="D8" s="26" t="s">
        <v>122</v>
      </c>
      <c r="L8" s="19"/>
    </row>
    <row r="9" spans="2:46" s="1" customFormat="1" ht="16.5" customHeight="1">
      <c r="B9" s="31"/>
      <c r="E9" s="237" t="s">
        <v>673</v>
      </c>
      <c r="F9" s="236"/>
      <c r="G9" s="236"/>
      <c r="H9" s="236"/>
      <c r="L9" s="31"/>
    </row>
    <row r="10" spans="2:46" s="1" customFormat="1" ht="12" customHeight="1">
      <c r="B10" s="31"/>
      <c r="D10" s="26" t="s">
        <v>124</v>
      </c>
      <c r="L10" s="31"/>
    </row>
    <row r="11" spans="2:46" s="1" customFormat="1" ht="16.5" customHeight="1">
      <c r="B11" s="31"/>
      <c r="E11" s="231" t="s">
        <v>674</v>
      </c>
      <c r="F11" s="236"/>
      <c r="G11" s="236"/>
      <c r="H11" s="236"/>
      <c r="L11" s="31"/>
    </row>
    <row r="12" spans="2:46" s="1" customFormat="1">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21</v>
      </c>
      <c r="I14" s="26" t="s">
        <v>22</v>
      </c>
      <c r="J14" s="51" t="str">
        <f>'Rekapitulace stavby'!AN8</f>
        <v>7.2.2023</v>
      </c>
      <c r="L14" s="31"/>
    </row>
    <row r="15" spans="2:46" s="1" customFormat="1" ht="10.9" customHeight="1">
      <c r="B15" s="31"/>
      <c r="L15" s="31"/>
    </row>
    <row r="16" spans="2:46" s="1" customFormat="1" ht="12" customHeight="1">
      <c r="B16" s="31"/>
      <c r="D16" s="26" t="s">
        <v>24</v>
      </c>
      <c r="I16" s="26" t="s">
        <v>25</v>
      </c>
      <c r="J16" s="24" t="str">
        <f>IF('Rekapitulace stavby'!AN10="","",'Rekapitulace stavby'!AN10)</f>
        <v/>
      </c>
      <c r="L16" s="31"/>
    </row>
    <row r="17" spans="2:12" s="1" customFormat="1" ht="18" customHeight="1">
      <c r="B17" s="31"/>
      <c r="E17" s="24" t="str">
        <f>IF('Rekapitulace stavby'!E11="","",'Rekapitulace stavby'!E11)</f>
        <v xml:space="preserve"> </v>
      </c>
      <c r="I17" s="26" t="s">
        <v>26</v>
      </c>
      <c r="J17" s="24" t="str">
        <f>IF('Rekapitulace stavby'!AN11="","",'Rekapitulace stavby'!AN11)</f>
        <v/>
      </c>
      <c r="L17" s="31"/>
    </row>
    <row r="18" spans="2:12" s="1" customFormat="1" ht="6.95" customHeight="1">
      <c r="B18" s="31"/>
      <c r="L18" s="31"/>
    </row>
    <row r="19" spans="2:12" s="1" customFormat="1" ht="12" customHeight="1">
      <c r="B19" s="31"/>
      <c r="D19" s="26" t="s">
        <v>27</v>
      </c>
      <c r="I19" s="26" t="s">
        <v>25</v>
      </c>
      <c r="J19" s="27" t="str">
        <f>'Rekapitulace stavby'!AN13</f>
        <v>Vyplň údaj</v>
      </c>
      <c r="L19" s="31"/>
    </row>
    <row r="20" spans="2:12" s="1" customFormat="1" ht="18" customHeight="1">
      <c r="B20" s="31"/>
      <c r="E20" s="239" t="str">
        <f>'Rekapitulace stavby'!E14</f>
        <v>Vyplň údaj</v>
      </c>
      <c r="F20" s="223"/>
      <c r="G20" s="223"/>
      <c r="H20" s="223"/>
      <c r="I20" s="26" t="s">
        <v>26</v>
      </c>
      <c r="J20" s="27" t="str">
        <f>'Rekapitulace stavby'!AN14</f>
        <v>Vyplň údaj</v>
      </c>
      <c r="L20" s="31"/>
    </row>
    <row r="21" spans="2:12" s="1" customFormat="1" ht="6.95" customHeight="1">
      <c r="B21" s="31"/>
      <c r="L21" s="31"/>
    </row>
    <row r="22" spans="2:12" s="1" customFormat="1" ht="12" customHeight="1">
      <c r="B22" s="31"/>
      <c r="D22" s="26" t="s">
        <v>29</v>
      </c>
      <c r="I22" s="26" t="s">
        <v>25</v>
      </c>
      <c r="J22" s="24" t="str">
        <f>IF('Rekapitulace stavby'!AN16="","",'Rekapitulace stavby'!AN16)</f>
        <v/>
      </c>
      <c r="L22" s="31"/>
    </row>
    <row r="23" spans="2:12" s="1" customFormat="1" ht="18" customHeight="1">
      <c r="B23" s="31"/>
      <c r="E23" s="24" t="str">
        <f>IF('Rekapitulace stavby'!E17="","",'Rekapitulace stavby'!E17)</f>
        <v xml:space="preserve"> </v>
      </c>
      <c r="I23" s="26" t="s">
        <v>26</v>
      </c>
      <c r="J23" s="24" t="str">
        <f>IF('Rekapitulace stavby'!AN17="","",'Rekapitulace stavby'!AN17)</f>
        <v/>
      </c>
      <c r="L23" s="31"/>
    </row>
    <row r="24" spans="2:12" s="1" customFormat="1" ht="6.95" customHeight="1">
      <c r="B24" s="31"/>
      <c r="L24" s="31"/>
    </row>
    <row r="25" spans="2:12" s="1" customFormat="1" ht="12" customHeight="1">
      <c r="B25" s="31"/>
      <c r="D25" s="26" t="s">
        <v>31</v>
      </c>
      <c r="I25" s="26" t="s">
        <v>25</v>
      </c>
      <c r="J25" s="24" t="str">
        <f>IF('Rekapitulace stavby'!AN19="","",'Rekapitulace stavby'!AN19)</f>
        <v/>
      </c>
      <c r="L25" s="31"/>
    </row>
    <row r="26" spans="2:12" s="1" customFormat="1" ht="18" customHeight="1">
      <c r="B26" s="31"/>
      <c r="E26" s="24" t="str">
        <f>IF('Rekapitulace stavby'!E20="","",'Rekapitulace stavby'!E20)</f>
        <v xml:space="preserve"> </v>
      </c>
      <c r="I26" s="26" t="s">
        <v>26</v>
      </c>
      <c r="J26" s="24" t="str">
        <f>IF('Rekapitulace stavby'!AN20="","",'Rekapitulace stavby'!AN20)</f>
        <v/>
      </c>
      <c r="L26" s="31"/>
    </row>
    <row r="27" spans="2:12" s="1" customFormat="1" ht="6.95" customHeight="1">
      <c r="B27" s="31"/>
      <c r="L27" s="31"/>
    </row>
    <row r="28" spans="2:12" s="1" customFormat="1" ht="12" customHeight="1">
      <c r="B28" s="31"/>
      <c r="D28" s="26" t="s">
        <v>32</v>
      </c>
      <c r="L28" s="31"/>
    </row>
    <row r="29" spans="2:12" s="7" customFormat="1" ht="16.5" customHeight="1">
      <c r="B29" s="93"/>
      <c r="E29" s="227" t="s">
        <v>1</v>
      </c>
      <c r="F29" s="227"/>
      <c r="G29" s="227"/>
      <c r="H29" s="227"/>
      <c r="L29" s="93"/>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4" t="s">
        <v>33</v>
      </c>
      <c r="J32" s="65">
        <f>ROUND(J122, 2)</f>
        <v>0</v>
      </c>
      <c r="L32" s="31"/>
    </row>
    <row r="33" spans="2:12" s="1" customFormat="1" ht="6.95" customHeight="1">
      <c r="B33" s="31"/>
      <c r="D33" s="52"/>
      <c r="E33" s="52"/>
      <c r="F33" s="52"/>
      <c r="G33" s="52"/>
      <c r="H33" s="52"/>
      <c r="I33" s="52"/>
      <c r="J33" s="52"/>
      <c r="K33" s="52"/>
      <c r="L33" s="31"/>
    </row>
    <row r="34" spans="2:12" s="1" customFormat="1" ht="14.45" customHeight="1">
      <c r="B34" s="31"/>
      <c r="F34" s="34" t="s">
        <v>35</v>
      </c>
      <c r="I34" s="34" t="s">
        <v>34</v>
      </c>
      <c r="J34" s="34" t="s">
        <v>36</v>
      </c>
      <c r="L34" s="31"/>
    </row>
    <row r="35" spans="2:12" s="1" customFormat="1" ht="14.45" customHeight="1">
      <c r="B35" s="31"/>
      <c r="D35" s="54" t="s">
        <v>37</v>
      </c>
      <c r="E35" s="26" t="s">
        <v>38</v>
      </c>
      <c r="F35" s="85">
        <f>ROUND((SUM(BE122:BE169)),  2)</f>
        <v>0</v>
      </c>
      <c r="I35" s="95">
        <v>0.21</v>
      </c>
      <c r="J35" s="85">
        <f>ROUND(((SUM(BE122:BE169))*I35),  2)</f>
        <v>0</v>
      </c>
      <c r="L35" s="31"/>
    </row>
    <row r="36" spans="2:12" s="1" customFormat="1" ht="14.45" customHeight="1">
      <c r="B36" s="31"/>
      <c r="E36" s="26" t="s">
        <v>39</v>
      </c>
      <c r="F36" s="85">
        <f>ROUND((SUM(BF122:BF169)),  2)</f>
        <v>0</v>
      </c>
      <c r="I36" s="95">
        <v>0.15</v>
      </c>
      <c r="J36" s="85">
        <f>ROUND(((SUM(BF122:BF169))*I36),  2)</f>
        <v>0</v>
      </c>
      <c r="L36" s="31"/>
    </row>
    <row r="37" spans="2:12" s="1" customFormat="1" ht="14.45" hidden="1" customHeight="1">
      <c r="B37" s="31"/>
      <c r="E37" s="26" t="s">
        <v>40</v>
      </c>
      <c r="F37" s="85">
        <f>ROUND((SUM(BG122:BG169)),  2)</f>
        <v>0</v>
      </c>
      <c r="I37" s="95">
        <v>0.21</v>
      </c>
      <c r="J37" s="85">
        <f>0</f>
        <v>0</v>
      </c>
      <c r="L37" s="31"/>
    </row>
    <row r="38" spans="2:12" s="1" customFormat="1" ht="14.45" hidden="1" customHeight="1">
      <c r="B38" s="31"/>
      <c r="E38" s="26" t="s">
        <v>41</v>
      </c>
      <c r="F38" s="85">
        <f>ROUND((SUM(BH122:BH169)),  2)</f>
        <v>0</v>
      </c>
      <c r="I38" s="95">
        <v>0.15</v>
      </c>
      <c r="J38" s="85">
        <f>0</f>
        <v>0</v>
      </c>
      <c r="L38" s="31"/>
    </row>
    <row r="39" spans="2:12" s="1" customFormat="1" ht="14.45" hidden="1" customHeight="1">
      <c r="B39" s="31"/>
      <c r="E39" s="26" t="s">
        <v>42</v>
      </c>
      <c r="F39" s="85">
        <f>ROUND((SUM(BI122:BI169)),  2)</f>
        <v>0</v>
      </c>
      <c r="I39" s="95">
        <v>0</v>
      </c>
      <c r="J39" s="85">
        <f>0</f>
        <v>0</v>
      </c>
      <c r="L39" s="31"/>
    </row>
    <row r="40" spans="2:12" s="1" customFormat="1" ht="6.95" customHeight="1">
      <c r="B40" s="31"/>
      <c r="L40" s="31"/>
    </row>
    <row r="41" spans="2:12" s="1" customFormat="1" ht="25.35" customHeight="1">
      <c r="B41" s="31"/>
      <c r="C41" s="96"/>
      <c r="D41" s="97" t="s">
        <v>43</v>
      </c>
      <c r="E41" s="56"/>
      <c r="F41" s="56"/>
      <c r="G41" s="98" t="s">
        <v>44</v>
      </c>
      <c r="H41" s="99" t="s">
        <v>45</v>
      </c>
      <c r="I41" s="56"/>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46</v>
      </c>
      <c r="E50" s="41"/>
      <c r="F50" s="41"/>
      <c r="G50" s="40" t="s">
        <v>47</v>
      </c>
      <c r="H50" s="41"/>
      <c r="I50" s="41"/>
      <c r="J50" s="41"/>
      <c r="K50" s="41"/>
      <c r="L50" s="31"/>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2.75">
      <c r="B61" s="31"/>
      <c r="D61" s="42" t="s">
        <v>48</v>
      </c>
      <c r="E61" s="33"/>
      <c r="F61" s="102" t="s">
        <v>49</v>
      </c>
      <c r="G61" s="42" t="s">
        <v>48</v>
      </c>
      <c r="H61" s="33"/>
      <c r="I61" s="33"/>
      <c r="J61" s="103" t="s">
        <v>49</v>
      </c>
      <c r="K61" s="33"/>
      <c r="L61" s="31"/>
    </row>
    <row r="62" spans="2:12">
      <c r="B62" s="19"/>
      <c r="L62" s="19"/>
    </row>
    <row r="63" spans="2:12">
      <c r="B63" s="19"/>
      <c r="L63" s="19"/>
    </row>
    <row r="64" spans="2:12">
      <c r="B64" s="19"/>
      <c r="L64" s="19"/>
    </row>
    <row r="65" spans="2:12" s="1" customFormat="1" ht="12.75">
      <c r="B65" s="31"/>
      <c r="D65" s="40" t="s">
        <v>50</v>
      </c>
      <c r="E65" s="41"/>
      <c r="F65" s="41"/>
      <c r="G65" s="40" t="s">
        <v>51</v>
      </c>
      <c r="H65" s="41"/>
      <c r="I65" s="41"/>
      <c r="J65" s="41"/>
      <c r="K65" s="41"/>
      <c r="L65" s="31"/>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2.75">
      <c r="B76" s="31"/>
      <c r="D76" s="42" t="s">
        <v>48</v>
      </c>
      <c r="E76" s="33"/>
      <c r="F76" s="102" t="s">
        <v>49</v>
      </c>
      <c r="G76" s="42" t="s">
        <v>48</v>
      </c>
      <c r="H76" s="33"/>
      <c r="I76" s="33"/>
      <c r="J76" s="103" t="s">
        <v>49</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126</v>
      </c>
      <c r="L82" s="31"/>
    </row>
    <row r="83" spans="2:12" s="1" customFormat="1" ht="6.95" customHeight="1">
      <c r="B83" s="31"/>
      <c r="L83" s="31"/>
    </row>
    <row r="84" spans="2:12" s="1" customFormat="1" ht="12" customHeight="1">
      <c r="B84" s="31"/>
      <c r="C84" s="26" t="s">
        <v>16</v>
      </c>
      <c r="L84" s="31"/>
    </row>
    <row r="85" spans="2:12" s="1" customFormat="1" ht="16.5" customHeight="1">
      <c r="B85" s="31"/>
      <c r="E85" s="237" t="str">
        <f>E7</f>
        <v>Nemocnice TGM Hodonín, PD modernizace OS</v>
      </c>
      <c r="F85" s="238"/>
      <c r="G85" s="238"/>
      <c r="H85" s="238"/>
      <c r="L85" s="31"/>
    </row>
    <row r="86" spans="2:12" ht="12" customHeight="1">
      <c r="B86" s="19"/>
      <c r="C86" s="26" t="s">
        <v>122</v>
      </c>
      <c r="L86" s="19"/>
    </row>
    <row r="87" spans="2:12" s="1" customFormat="1" ht="16.5" customHeight="1">
      <c r="B87" s="31"/>
      <c r="E87" s="237" t="s">
        <v>673</v>
      </c>
      <c r="F87" s="236"/>
      <c r="G87" s="236"/>
      <c r="H87" s="236"/>
      <c r="L87" s="31"/>
    </row>
    <row r="88" spans="2:12" s="1" customFormat="1" ht="12" customHeight="1">
      <c r="B88" s="31"/>
      <c r="C88" s="26" t="s">
        <v>124</v>
      </c>
      <c r="L88" s="31"/>
    </row>
    <row r="89" spans="2:12" s="1" customFormat="1" ht="16.5" customHeight="1">
      <c r="B89" s="31"/>
      <c r="E89" s="231" t="str">
        <f>E11</f>
        <v>D.1.4b - Vzduchotechnika</v>
      </c>
      <c r="F89" s="236"/>
      <c r="G89" s="236"/>
      <c r="H89" s="236"/>
      <c r="L89" s="31"/>
    </row>
    <row r="90" spans="2:12" s="1" customFormat="1" ht="6.95" customHeight="1">
      <c r="B90" s="31"/>
      <c r="L90" s="31"/>
    </row>
    <row r="91" spans="2:12" s="1" customFormat="1" ht="12" customHeight="1">
      <c r="B91" s="31"/>
      <c r="C91" s="26" t="s">
        <v>20</v>
      </c>
      <c r="F91" s="24" t="str">
        <f>F14</f>
        <v xml:space="preserve"> </v>
      </c>
      <c r="I91" s="26" t="s">
        <v>22</v>
      </c>
      <c r="J91" s="51" t="str">
        <f>IF(J14="","",J14)</f>
        <v>7.2.2023</v>
      </c>
      <c r="L91" s="31"/>
    </row>
    <row r="92" spans="2:12" s="1" customFormat="1" ht="6.95" customHeight="1">
      <c r="B92" s="31"/>
      <c r="L92" s="31"/>
    </row>
    <row r="93" spans="2:12" s="1" customFormat="1" ht="15.2" customHeight="1">
      <c r="B93" s="31"/>
      <c r="C93" s="26" t="s">
        <v>24</v>
      </c>
      <c r="F93" s="24" t="str">
        <f>E17</f>
        <v xml:space="preserve"> </v>
      </c>
      <c r="I93" s="26" t="s">
        <v>29</v>
      </c>
      <c r="J93" s="29" t="str">
        <f>E23</f>
        <v xml:space="preserve"> </v>
      </c>
      <c r="L93" s="31"/>
    </row>
    <row r="94" spans="2:12" s="1" customFormat="1" ht="15.2" customHeight="1">
      <c r="B94" s="31"/>
      <c r="C94" s="26" t="s">
        <v>27</v>
      </c>
      <c r="F94" s="24" t="str">
        <f>IF(E20="","",E20)</f>
        <v>Vyplň údaj</v>
      </c>
      <c r="I94" s="26" t="s">
        <v>31</v>
      </c>
      <c r="J94" s="29" t="str">
        <f>E26</f>
        <v xml:space="preserve"> </v>
      </c>
      <c r="L94" s="31"/>
    </row>
    <row r="95" spans="2:12" s="1" customFormat="1" ht="10.35" customHeight="1">
      <c r="B95" s="31"/>
      <c r="L95" s="31"/>
    </row>
    <row r="96" spans="2:12" s="1" customFormat="1" ht="29.25" customHeight="1">
      <c r="B96" s="31"/>
      <c r="C96" s="104" t="s">
        <v>127</v>
      </c>
      <c r="D96" s="96"/>
      <c r="E96" s="96"/>
      <c r="F96" s="96"/>
      <c r="G96" s="96"/>
      <c r="H96" s="96"/>
      <c r="I96" s="96"/>
      <c r="J96" s="105" t="s">
        <v>128</v>
      </c>
      <c r="K96" s="96"/>
      <c r="L96" s="31"/>
    </row>
    <row r="97" spans="2:47" s="1" customFormat="1" ht="10.35" customHeight="1">
      <c r="B97" s="31"/>
      <c r="L97" s="31"/>
    </row>
    <row r="98" spans="2:47" s="1" customFormat="1" ht="22.9" customHeight="1">
      <c r="B98" s="31"/>
      <c r="C98" s="106" t="s">
        <v>129</v>
      </c>
      <c r="J98" s="65">
        <f>J122</f>
        <v>0</v>
      </c>
      <c r="L98" s="31"/>
      <c r="AU98" s="16" t="s">
        <v>130</v>
      </c>
    </row>
    <row r="99" spans="2:47" s="8" customFormat="1" ht="24.95" customHeight="1">
      <c r="B99" s="107"/>
      <c r="D99" s="108" t="s">
        <v>675</v>
      </c>
      <c r="E99" s="109"/>
      <c r="F99" s="109"/>
      <c r="G99" s="109"/>
      <c r="H99" s="109"/>
      <c r="I99" s="109"/>
      <c r="J99" s="110">
        <f>J123</f>
        <v>0</v>
      </c>
      <c r="L99" s="107"/>
    </row>
    <row r="100" spans="2:47" s="8" customFormat="1" ht="24.95" customHeight="1">
      <c r="B100" s="107"/>
      <c r="D100" s="108" t="s">
        <v>131</v>
      </c>
      <c r="E100" s="109"/>
      <c r="F100" s="109"/>
      <c r="G100" s="109"/>
      <c r="H100" s="109"/>
      <c r="I100" s="109"/>
      <c r="J100" s="110">
        <f>J165</f>
        <v>0</v>
      </c>
      <c r="L100" s="107"/>
    </row>
    <row r="101" spans="2:47" s="1" customFormat="1" ht="21.75" customHeight="1">
      <c r="B101" s="31"/>
      <c r="L101" s="31"/>
    </row>
    <row r="102" spans="2:47" s="1" customFormat="1" ht="6.95" customHeight="1">
      <c r="B102" s="43"/>
      <c r="C102" s="44"/>
      <c r="D102" s="44"/>
      <c r="E102" s="44"/>
      <c r="F102" s="44"/>
      <c r="G102" s="44"/>
      <c r="H102" s="44"/>
      <c r="I102" s="44"/>
      <c r="J102" s="44"/>
      <c r="K102" s="44"/>
      <c r="L102" s="31"/>
    </row>
    <row r="106" spans="2:47" s="1" customFormat="1" ht="6.95" customHeight="1">
      <c r="B106" s="45"/>
      <c r="C106" s="46"/>
      <c r="D106" s="46"/>
      <c r="E106" s="46"/>
      <c r="F106" s="46"/>
      <c r="G106" s="46"/>
      <c r="H106" s="46"/>
      <c r="I106" s="46"/>
      <c r="J106" s="46"/>
      <c r="K106" s="46"/>
      <c r="L106" s="31"/>
    </row>
    <row r="107" spans="2:47" s="1" customFormat="1" ht="24.95" customHeight="1">
      <c r="B107" s="31"/>
      <c r="C107" s="20" t="s">
        <v>133</v>
      </c>
      <c r="L107" s="31"/>
    </row>
    <row r="108" spans="2:47" s="1" customFormat="1" ht="6.95" customHeight="1">
      <c r="B108" s="31"/>
      <c r="L108" s="31"/>
    </row>
    <row r="109" spans="2:47" s="1" customFormat="1" ht="12" customHeight="1">
      <c r="B109" s="31"/>
      <c r="C109" s="26" t="s">
        <v>16</v>
      </c>
      <c r="L109" s="31"/>
    </row>
    <row r="110" spans="2:47" s="1" customFormat="1" ht="16.5" customHeight="1">
      <c r="B110" s="31"/>
      <c r="E110" s="237" t="str">
        <f>E7</f>
        <v>Nemocnice TGM Hodonín, PD modernizace OS</v>
      </c>
      <c r="F110" s="238"/>
      <c r="G110" s="238"/>
      <c r="H110" s="238"/>
      <c r="L110" s="31"/>
    </row>
    <row r="111" spans="2:47" ht="12" customHeight="1">
      <c r="B111" s="19"/>
      <c r="C111" s="26" t="s">
        <v>122</v>
      </c>
      <c r="L111" s="19"/>
    </row>
    <row r="112" spans="2:47" s="1" customFormat="1" ht="16.5" customHeight="1">
      <c r="B112" s="31"/>
      <c r="E112" s="237" t="s">
        <v>673</v>
      </c>
      <c r="F112" s="236"/>
      <c r="G112" s="236"/>
      <c r="H112" s="236"/>
      <c r="L112" s="31"/>
    </row>
    <row r="113" spans="2:65" s="1" customFormat="1" ht="12" customHeight="1">
      <c r="B113" s="31"/>
      <c r="C113" s="26" t="s">
        <v>124</v>
      </c>
      <c r="L113" s="31"/>
    </row>
    <row r="114" spans="2:65" s="1" customFormat="1" ht="16.5" customHeight="1">
      <c r="B114" s="31"/>
      <c r="E114" s="231" t="str">
        <f>E11</f>
        <v>D.1.4b - Vzduchotechnika</v>
      </c>
      <c r="F114" s="236"/>
      <c r="G114" s="236"/>
      <c r="H114" s="236"/>
      <c r="L114" s="31"/>
    </row>
    <row r="115" spans="2:65" s="1" customFormat="1" ht="6.95" customHeight="1">
      <c r="B115" s="31"/>
      <c r="L115" s="31"/>
    </row>
    <row r="116" spans="2:65" s="1" customFormat="1" ht="12" customHeight="1">
      <c r="B116" s="31"/>
      <c r="C116" s="26" t="s">
        <v>20</v>
      </c>
      <c r="F116" s="24" t="str">
        <f>F14</f>
        <v xml:space="preserve"> </v>
      </c>
      <c r="I116" s="26" t="s">
        <v>22</v>
      </c>
      <c r="J116" s="51" t="str">
        <f>IF(J14="","",J14)</f>
        <v>7.2.2023</v>
      </c>
      <c r="L116" s="31"/>
    </row>
    <row r="117" spans="2:65" s="1" customFormat="1" ht="6.95" customHeight="1">
      <c r="B117" s="31"/>
      <c r="L117" s="31"/>
    </row>
    <row r="118" spans="2:65" s="1" customFormat="1" ht="15.2" customHeight="1">
      <c r="B118" s="31"/>
      <c r="C118" s="26" t="s">
        <v>24</v>
      </c>
      <c r="F118" s="24" t="str">
        <f>E17</f>
        <v xml:space="preserve"> </v>
      </c>
      <c r="I118" s="26" t="s">
        <v>29</v>
      </c>
      <c r="J118" s="29" t="str">
        <f>E23</f>
        <v xml:space="preserve"> </v>
      </c>
      <c r="L118" s="31"/>
    </row>
    <row r="119" spans="2:65" s="1" customFormat="1" ht="15.2" customHeight="1">
      <c r="B119" s="31"/>
      <c r="C119" s="26" t="s">
        <v>27</v>
      </c>
      <c r="F119" s="24" t="str">
        <f>IF(E20="","",E20)</f>
        <v>Vyplň údaj</v>
      </c>
      <c r="I119" s="26" t="s">
        <v>31</v>
      </c>
      <c r="J119" s="29" t="str">
        <f>E26</f>
        <v xml:space="preserve"> </v>
      </c>
      <c r="L119" s="31"/>
    </row>
    <row r="120" spans="2:65" s="1" customFormat="1" ht="10.35" customHeight="1">
      <c r="B120" s="31"/>
      <c r="L120" s="31"/>
    </row>
    <row r="121" spans="2:65" s="9" customFormat="1" ht="29.25" customHeight="1">
      <c r="B121" s="111"/>
      <c r="C121" s="112" t="s">
        <v>134</v>
      </c>
      <c r="D121" s="113" t="s">
        <v>58</v>
      </c>
      <c r="E121" s="113" t="s">
        <v>54</v>
      </c>
      <c r="F121" s="113" t="s">
        <v>55</v>
      </c>
      <c r="G121" s="113" t="s">
        <v>135</v>
      </c>
      <c r="H121" s="113" t="s">
        <v>136</v>
      </c>
      <c r="I121" s="113" t="s">
        <v>137</v>
      </c>
      <c r="J121" s="114" t="s">
        <v>128</v>
      </c>
      <c r="K121" s="115" t="s">
        <v>138</v>
      </c>
      <c r="L121" s="111"/>
      <c r="M121" s="58" t="s">
        <v>1</v>
      </c>
      <c r="N121" s="59" t="s">
        <v>37</v>
      </c>
      <c r="O121" s="59" t="s">
        <v>139</v>
      </c>
      <c r="P121" s="59" t="s">
        <v>140</v>
      </c>
      <c r="Q121" s="59" t="s">
        <v>141</v>
      </c>
      <c r="R121" s="59" t="s">
        <v>142</v>
      </c>
      <c r="S121" s="59" t="s">
        <v>143</v>
      </c>
      <c r="T121" s="59" t="s">
        <v>144</v>
      </c>
      <c r="U121" s="60" t="s">
        <v>145</v>
      </c>
    </row>
    <row r="122" spans="2:65" s="1" customFormat="1" ht="22.9" customHeight="1">
      <c r="B122" s="31"/>
      <c r="C122" s="63" t="s">
        <v>146</v>
      </c>
      <c r="J122" s="116">
        <f>BK122</f>
        <v>0</v>
      </c>
      <c r="L122" s="31"/>
      <c r="M122" s="61"/>
      <c r="N122" s="52"/>
      <c r="O122" s="52"/>
      <c r="P122" s="117">
        <f>P123+P165</f>
        <v>0</v>
      </c>
      <c r="Q122" s="52"/>
      <c r="R122" s="117">
        <f>R123+R165</f>
        <v>0</v>
      </c>
      <c r="S122" s="52"/>
      <c r="T122" s="117">
        <f>T123+T165</f>
        <v>0</v>
      </c>
      <c r="U122" s="53"/>
      <c r="AT122" s="16" t="s">
        <v>72</v>
      </c>
      <c r="AU122" s="16" t="s">
        <v>130</v>
      </c>
      <c r="BK122" s="118">
        <f>BK123+BK165</f>
        <v>0</v>
      </c>
    </row>
    <row r="123" spans="2:65" s="10" customFormat="1" ht="25.9" customHeight="1">
      <c r="B123" s="119"/>
      <c r="D123" s="120" t="s">
        <v>72</v>
      </c>
      <c r="E123" s="121" t="s">
        <v>676</v>
      </c>
      <c r="F123" s="121" t="s">
        <v>96</v>
      </c>
      <c r="I123" s="122"/>
      <c r="J123" s="123">
        <f>BK123</f>
        <v>0</v>
      </c>
      <c r="L123" s="119"/>
      <c r="M123" s="124"/>
      <c r="P123" s="125">
        <f>SUM(P124:P164)</f>
        <v>0</v>
      </c>
      <c r="R123" s="125">
        <f>SUM(R124:R164)</f>
        <v>0</v>
      </c>
      <c r="T123" s="125">
        <f>SUM(T124:T164)</f>
        <v>0</v>
      </c>
      <c r="U123" s="126"/>
      <c r="AR123" s="120" t="s">
        <v>81</v>
      </c>
      <c r="AT123" s="127" t="s">
        <v>72</v>
      </c>
      <c r="AU123" s="127" t="s">
        <v>12</v>
      </c>
      <c r="AY123" s="120" t="s">
        <v>148</v>
      </c>
      <c r="BK123" s="128">
        <f>SUM(BK124:BK164)</f>
        <v>0</v>
      </c>
    </row>
    <row r="124" spans="2:65" s="1" customFormat="1" ht="16.5" customHeight="1">
      <c r="B124" s="31"/>
      <c r="C124" s="129" t="s">
        <v>12</v>
      </c>
      <c r="D124" s="129" t="s">
        <v>149</v>
      </c>
      <c r="E124" s="130" t="s">
        <v>677</v>
      </c>
      <c r="F124" s="131" t="s">
        <v>678</v>
      </c>
      <c r="G124" s="132" t="s">
        <v>671</v>
      </c>
      <c r="H124" s="133">
        <v>1</v>
      </c>
      <c r="I124" s="134"/>
      <c r="J124" s="135">
        <f>ROUND(I124*H124,2)</f>
        <v>0</v>
      </c>
      <c r="K124" s="136"/>
      <c r="L124" s="31"/>
      <c r="M124" s="137" t="s">
        <v>1</v>
      </c>
      <c r="N124" s="138" t="s">
        <v>38</v>
      </c>
      <c r="P124" s="139">
        <f>O124*H124</f>
        <v>0</v>
      </c>
      <c r="Q124" s="139">
        <v>0</v>
      </c>
      <c r="R124" s="139">
        <f>Q124*H124</f>
        <v>0</v>
      </c>
      <c r="S124" s="139">
        <v>0</v>
      </c>
      <c r="T124" s="139">
        <f>S124*H124</f>
        <v>0</v>
      </c>
      <c r="U124" s="140" t="s">
        <v>1</v>
      </c>
      <c r="AR124" s="141" t="s">
        <v>194</v>
      </c>
      <c r="AT124" s="141" t="s">
        <v>149</v>
      </c>
      <c r="AU124" s="141" t="s">
        <v>79</v>
      </c>
      <c r="AY124" s="16" t="s">
        <v>148</v>
      </c>
      <c r="BE124" s="142">
        <f>IF(N124="základní",J124,0)</f>
        <v>0</v>
      </c>
      <c r="BF124" s="142">
        <f>IF(N124="snížená",J124,0)</f>
        <v>0</v>
      </c>
      <c r="BG124" s="142">
        <f>IF(N124="zákl. přenesená",J124,0)</f>
        <v>0</v>
      </c>
      <c r="BH124" s="142">
        <f>IF(N124="sníž. přenesená",J124,0)</f>
        <v>0</v>
      </c>
      <c r="BI124" s="142">
        <f>IF(N124="nulová",J124,0)</f>
        <v>0</v>
      </c>
      <c r="BJ124" s="16" t="s">
        <v>79</v>
      </c>
      <c r="BK124" s="142">
        <f>ROUND(I124*H124,2)</f>
        <v>0</v>
      </c>
      <c r="BL124" s="16" t="s">
        <v>194</v>
      </c>
      <c r="BM124" s="141" t="s">
        <v>81</v>
      </c>
    </row>
    <row r="125" spans="2:65" s="1" customFormat="1" ht="156">
      <c r="B125" s="31"/>
      <c r="D125" s="143" t="s">
        <v>154</v>
      </c>
      <c r="F125" s="144" t="s">
        <v>679</v>
      </c>
      <c r="I125" s="145"/>
      <c r="L125" s="31"/>
      <c r="M125" s="146"/>
      <c r="U125" s="55"/>
      <c r="AT125" s="16" t="s">
        <v>154</v>
      </c>
      <c r="AU125" s="16" t="s">
        <v>79</v>
      </c>
    </row>
    <row r="126" spans="2:65" s="11" customFormat="1">
      <c r="B126" s="149"/>
      <c r="D126" s="143" t="s">
        <v>157</v>
      </c>
      <c r="E126" s="150" t="s">
        <v>1</v>
      </c>
      <c r="F126" s="151" t="s">
        <v>680</v>
      </c>
      <c r="H126" s="150" t="s">
        <v>1</v>
      </c>
      <c r="I126" s="152"/>
      <c r="L126" s="149"/>
      <c r="M126" s="153"/>
      <c r="U126" s="154"/>
      <c r="AT126" s="150" t="s">
        <v>157</v>
      </c>
      <c r="AU126" s="150" t="s">
        <v>79</v>
      </c>
      <c r="AV126" s="11" t="s">
        <v>79</v>
      </c>
      <c r="AW126" s="11" t="s">
        <v>30</v>
      </c>
      <c r="AX126" s="11" t="s">
        <v>12</v>
      </c>
      <c r="AY126" s="150" t="s">
        <v>148</v>
      </c>
    </row>
    <row r="127" spans="2:65" s="11" customFormat="1">
      <c r="B127" s="149"/>
      <c r="D127" s="143" t="s">
        <v>157</v>
      </c>
      <c r="E127" s="150" t="s">
        <v>1</v>
      </c>
      <c r="F127" s="151" t="s">
        <v>681</v>
      </c>
      <c r="H127" s="150" t="s">
        <v>1</v>
      </c>
      <c r="I127" s="152"/>
      <c r="L127" s="149"/>
      <c r="M127" s="153"/>
      <c r="U127" s="154"/>
      <c r="AT127" s="150" t="s">
        <v>157</v>
      </c>
      <c r="AU127" s="150" t="s">
        <v>79</v>
      </c>
      <c r="AV127" s="11" t="s">
        <v>79</v>
      </c>
      <c r="AW127" s="11" t="s">
        <v>30</v>
      </c>
      <c r="AX127" s="11" t="s">
        <v>12</v>
      </c>
      <c r="AY127" s="150" t="s">
        <v>148</v>
      </c>
    </row>
    <row r="128" spans="2:65" s="12" customFormat="1">
      <c r="B128" s="155"/>
      <c r="D128" s="143" t="s">
        <v>157</v>
      </c>
      <c r="E128" s="156" t="s">
        <v>1</v>
      </c>
      <c r="F128" s="157" t="s">
        <v>79</v>
      </c>
      <c r="H128" s="158">
        <v>1</v>
      </c>
      <c r="I128" s="159"/>
      <c r="L128" s="155"/>
      <c r="M128" s="160"/>
      <c r="U128" s="161"/>
      <c r="AT128" s="156" t="s">
        <v>157</v>
      </c>
      <c r="AU128" s="156" t="s">
        <v>79</v>
      </c>
      <c r="AV128" s="12" t="s">
        <v>81</v>
      </c>
      <c r="AW128" s="12" t="s">
        <v>30</v>
      </c>
      <c r="AX128" s="12" t="s">
        <v>12</v>
      </c>
      <c r="AY128" s="156" t="s">
        <v>148</v>
      </c>
    </row>
    <row r="129" spans="2:65" s="13" customFormat="1">
      <c r="B129" s="162"/>
      <c r="D129" s="143" t="s">
        <v>157</v>
      </c>
      <c r="E129" s="163" t="s">
        <v>1</v>
      </c>
      <c r="F129" s="164" t="s">
        <v>160</v>
      </c>
      <c r="H129" s="165">
        <v>1</v>
      </c>
      <c r="I129" s="166"/>
      <c r="L129" s="162"/>
      <c r="M129" s="167"/>
      <c r="U129" s="168"/>
      <c r="AT129" s="163" t="s">
        <v>157</v>
      </c>
      <c r="AU129" s="163" t="s">
        <v>79</v>
      </c>
      <c r="AV129" s="13" t="s">
        <v>153</v>
      </c>
      <c r="AW129" s="13" t="s">
        <v>30</v>
      </c>
      <c r="AX129" s="13" t="s">
        <v>79</v>
      </c>
      <c r="AY129" s="163" t="s">
        <v>148</v>
      </c>
    </row>
    <row r="130" spans="2:65" s="1" customFormat="1" ht="16.5" customHeight="1">
      <c r="B130" s="31"/>
      <c r="C130" s="129" t="s">
        <v>12</v>
      </c>
      <c r="D130" s="129" t="s">
        <v>149</v>
      </c>
      <c r="E130" s="130" t="s">
        <v>682</v>
      </c>
      <c r="F130" s="131" t="s">
        <v>683</v>
      </c>
      <c r="G130" s="132" t="s">
        <v>671</v>
      </c>
      <c r="H130" s="133">
        <v>1</v>
      </c>
      <c r="I130" s="134"/>
      <c r="J130" s="135">
        <f>ROUND(I130*H130,2)</f>
        <v>0</v>
      </c>
      <c r="K130" s="136"/>
      <c r="L130" s="31"/>
      <c r="M130" s="137" t="s">
        <v>1</v>
      </c>
      <c r="N130" s="138" t="s">
        <v>38</v>
      </c>
      <c r="P130" s="139">
        <f>O130*H130</f>
        <v>0</v>
      </c>
      <c r="Q130" s="139">
        <v>0</v>
      </c>
      <c r="R130" s="139">
        <f>Q130*H130</f>
        <v>0</v>
      </c>
      <c r="S130" s="139">
        <v>0</v>
      </c>
      <c r="T130" s="139">
        <f>S130*H130</f>
        <v>0</v>
      </c>
      <c r="U130" s="140" t="s">
        <v>1</v>
      </c>
      <c r="AR130" s="141" t="s">
        <v>194</v>
      </c>
      <c r="AT130" s="141" t="s">
        <v>149</v>
      </c>
      <c r="AU130" s="141" t="s">
        <v>79</v>
      </c>
      <c r="AY130" s="16" t="s">
        <v>148</v>
      </c>
      <c r="BE130" s="142">
        <f>IF(N130="základní",J130,0)</f>
        <v>0</v>
      </c>
      <c r="BF130" s="142">
        <f>IF(N130="snížená",J130,0)</f>
        <v>0</v>
      </c>
      <c r="BG130" s="142">
        <f>IF(N130="zákl. přenesená",J130,0)</f>
        <v>0</v>
      </c>
      <c r="BH130" s="142">
        <f>IF(N130="sníž. přenesená",J130,0)</f>
        <v>0</v>
      </c>
      <c r="BI130" s="142">
        <f>IF(N130="nulová",J130,0)</f>
        <v>0</v>
      </c>
      <c r="BJ130" s="16" t="s">
        <v>79</v>
      </c>
      <c r="BK130" s="142">
        <f>ROUND(I130*H130,2)</f>
        <v>0</v>
      </c>
      <c r="BL130" s="16" t="s">
        <v>194</v>
      </c>
      <c r="BM130" s="141" t="s">
        <v>153</v>
      </c>
    </row>
    <row r="131" spans="2:65" s="1" customFormat="1" ht="39">
      <c r="B131" s="31"/>
      <c r="D131" s="143" t="s">
        <v>154</v>
      </c>
      <c r="F131" s="144" t="s">
        <v>684</v>
      </c>
      <c r="I131" s="145"/>
      <c r="L131" s="31"/>
      <c r="M131" s="146"/>
      <c r="U131" s="55"/>
      <c r="AT131" s="16" t="s">
        <v>154</v>
      </c>
      <c r="AU131" s="16" t="s">
        <v>79</v>
      </c>
    </row>
    <row r="132" spans="2:65" s="11" customFormat="1">
      <c r="B132" s="149"/>
      <c r="D132" s="143" t="s">
        <v>157</v>
      </c>
      <c r="E132" s="150" t="s">
        <v>1</v>
      </c>
      <c r="F132" s="151" t="s">
        <v>685</v>
      </c>
      <c r="H132" s="150" t="s">
        <v>1</v>
      </c>
      <c r="I132" s="152"/>
      <c r="L132" s="149"/>
      <c r="M132" s="153"/>
      <c r="U132" s="154"/>
      <c r="AT132" s="150" t="s">
        <v>157</v>
      </c>
      <c r="AU132" s="150" t="s">
        <v>79</v>
      </c>
      <c r="AV132" s="11" t="s">
        <v>79</v>
      </c>
      <c r="AW132" s="11" t="s">
        <v>30</v>
      </c>
      <c r="AX132" s="11" t="s">
        <v>12</v>
      </c>
      <c r="AY132" s="150" t="s">
        <v>148</v>
      </c>
    </row>
    <row r="133" spans="2:65" s="11" customFormat="1">
      <c r="B133" s="149"/>
      <c r="D133" s="143" t="s">
        <v>157</v>
      </c>
      <c r="E133" s="150" t="s">
        <v>1</v>
      </c>
      <c r="F133" s="151" t="s">
        <v>681</v>
      </c>
      <c r="H133" s="150" t="s">
        <v>1</v>
      </c>
      <c r="I133" s="152"/>
      <c r="L133" s="149"/>
      <c r="M133" s="153"/>
      <c r="U133" s="154"/>
      <c r="AT133" s="150" t="s">
        <v>157</v>
      </c>
      <c r="AU133" s="150" t="s">
        <v>79</v>
      </c>
      <c r="AV133" s="11" t="s">
        <v>79</v>
      </c>
      <c r="AW133" s="11" t="s">
        <v>30</v>
      </c>
      <c r="AX133" s="11" t="s">
        <v>12</v>
      </c>
      <c r="AY133" s="150" t="s">
        <v>148</v>
      </c>
    </row>
    <row r="134" spans="2:65" s="12" customFormat="1">
      <c r="B134" s="155"/>
      <c r="D134" s="143" t="s">
        <v>157</v>
      </c>
      <c r="E134" s="156" t="s">
        <v>1</v>
      </c>
      <c r="F134" s="157" t="s">
        <v>79</v>
      </c>
      <c r="H134" s="158">
        <v>1</v>
      </c>
      <c r="I134" s="159"/>
      <c r="L134" s="155"/>
      <c r="M134" s="160"/>
      <c r="U134" s="161"/>
      <c r="AT134" s="156" t="s">
        <v>157</v>
      </c>
      <c r="AU134" s="156" t="s">
        <v>79</v>
      </c>
      <c r="AV134" s="12" t="s">
        <v>81</v>
      </c>
      <c r="AW134" s="12" t="s">
        <v>30</v>
      </c>
      <c r="AX134" s="12" t="s">
        <v>12</v>
      </c>
      <c r="AY134" s="156" t="s">
        <v>148</v>
      </c>
    </row>
    <row r="135" spans="2:65" s="13" customFormat="1">
      <c r="B135" s="162"/>
      <c r="D135" s="143" t="s">
        <v>157</v>
      </c>
      <c r="E135" s="163" t="s">
        <v>1</v>
      </c>
      <c r="F135" s="164" t="s">
        <v>160</v>
      </c>
      <c r="H135" s="165">
        <v>1</v>
      </c>
      <c r="I135" s="166"/>
      <c r="L135" s="162"/>
      <c r="M135" s="167"/>
      <c r="U135" s="168"/>
      <c r="AT135" s="163" t="s">
        <v>157</v>
      </c>
      <c r="AU135" s="163" t="s">
        <v>79</v>
      </c>
      <c r="AV135" s="13" t="s">
        <v>153</v>
      </c>
      <c r="AW135" s="13" t="s">
        <v>30</v>
      </c>
      <c r="AX135" s="13" t="s">
        <v>79</v>
      </c>
      <c r="AY135" s="163" t="s">
        <v>148</v>
      </c>
    </row>
    <row r="136" spans="2:65" s="1" customFormat="1" ht="16.5" customHeight="1">
      <c r="B136" s="31"/>
      <c r="C136" s="129" t="s">
        <v>12</v>
      </c>
      <c r="D136" s="129" t="s">
        <v>149</v>
      </c>
      <c r="E136" s="130" t="s">
        <v>686</v>
      </c>
      <c r="F136" s="131" t="s">
        <v>687</v>
      </c>
      <c r="G136" s="132" t="s">
        <v>252</v>
      </c>
      <c r="H136" s="133">
        <v>8</v>
      </c>
      <c r="I136" s="134"/>
      <c r="J136" s="135">
        <f>ROUND(I136*H136,2)</f>
        <v>0</v>
      </c>
      <c r="K136" s="136"/>
      <c r="L136" s="31"/>
      <c r="M136" s="137" t="s">
        <v>1</v>
      </c>
      <c r="N136" s="138" t="s">
        <v>38</v>
      </c>
      <c r="P136" s="139">
        <f>O136*H136</f>
        <v>0</v>
      </c>
      <c r="Q136" s="139">
        <v>0</v>
      </c>
      <c r="R136" s="139">
        <f>Q136*H136</f>
        <v>0</v>
      </c>
      <c r="S136" s="139">
        <v>0</v>
      </c>
      <c r="T136" s="139">
        <f>S136*H136</f>
        <v>0</v>
      </c>
      <c r="U136" s="140" t="s">
        <v>1</v>
      </c>
      <c r="AR136" s="141" t="s">
        <v>194</v>
      </c>
      <c r="AT136" s="141" t="s">
        <v>149</v>
      </c>
      <c r="AU136" s="141" t="s">
        <v>79</v>
      </c>
      <c r="AY136" s="16" t="s">
        <v>148</v>
      </c>
      <c r="BE136" s="142">
        <f>IF(N136="základní",J136,0)</f>
        <v>0</v>
      </c>
      <c r="BF136" s="142">
        <f>IF(N136="snížená",J136,0)</f>
        <v>0</v>
      </c>
      <c r="BG136" s="142">
        <f>IF(N136="zákl. přenesená",J136,0)</f>
        <v>0</v>
      </c>
      <c r="BH136" s="142">
        <f>IF(N136="sníž. přenesená",J136,0)</f>
        <v>0</v>
      </c>
      <c r="BI136" s="142">
        <f>IF(N136="nulová",J136,0)</f>
        <v>0</v>
      </c>
      <c r="BJ136" s="16" t="s">
        <v>79</v>
      </c>
      <c r="BK136" s="142">
        <f>ROUND(I136*H136,2)</f>
        <v>0</v>
      </c>
      <c r="BL136" s="16" t="s">
        <v>194</v>
      </c>
      <c r="BM136" s="141" t="s">
        <v>168</v>
      </c>
    </row>
    <row r="137" spans="2:65" s="1" customFormat="1" ht="39">
      <c r="B137" s="31"/>
      <c r="D137" s="143" t="s">
        <v>154</v>
      </c>
      <c r="F137" s="144" t="s">
        <v>688</v>
      </c>
      <c r="I137" s="145"/>
      <c r="L137" s="31"/>
      <c r="M137" s="146"/>
      <c r="U137" s="55"/>
      <c r="AT137" s="16" t="s">
        <v>154</v>
      </c>
      <c r="AU137" s="16" t="s">
        <v>79</v>
      </c>
    </row>
    <row r="138" spans="2:65" s="1" customFormat="1" ht="16.5" customHeight="1">
      <c r="B138" s="31"/>
      <c r="C138" s="129" t="s">
        <v>12</v>
      </c>
      <c r="D138" s="129" t="s">
        <v>149</v>
      </c>
      <c r="E138" s="130" t="s">
        <v>689</v>
      </c>
      <c r="F138" s="131" t="s">
        <v>687</v>
      </c>
      <c r="G138" s="132" t="s">
        <v>252</v>
      </c>
      <c r="H138" s="133">
        <v>8</v>
      </c>
      <c r="I138" s="134"/>
      <c r="J138" s="135">
        <f>ROUND(I138*H138,2)</f>
        <v>0</v>
      </c>
      <c r="K138" s="136"/>
      <c r="L138" s="31"/>
      <c r="M138" s="137" t="s">
        <v>1</v>
      </c>
      <c r="N138" s="138" t="s">
        <v>38</v>
      </c>
      <c r="P138" s="139">
        <f>O138*H138</f>
        <v>0</v>
      </c>
      <c r="Q138" s="139">
        <v>0</v>
      </c>
      <c r="R138" s="139">
        <f>Q138*H138</f>
        <v>0</v>
      </c>
      <c r="S138" s="139">
        <v>0</v>
      </c>
      <c r="T138" s="139">
        <f>S138*H138</f>
        <v>0</v>
      </c>
      <c r="U138" s="140" t="s">
        <v>1</v>
      </c>
      <c r="AR138" s="141" t="s">
        <v>194</v>
      </c>
      <c r="AT138" s="141" t="s">
        <v>149</v>
      </c>
      <c r="AU138" s="141" t="s">
        <v>79</v>
      </c>
      <c r="AY138" s="16" t="s">
        <v>148</v>
      </c>
      <c r="BE138" s="142">
        <f>IF(N138="základní",J138,0)</f>
        <v>0</v>
      </c>
      <c r="BF138" s="142">
        <f>IF(N138="snížená",J138,0)</f>
        <v>0</v>
      </c>
      <c r="BG138" s="142">
        <f>IF(N138="zákl. přenesená",J138,0)</f>
        <v>0</v>
      </c>
      <c r="BH138" s="142">
        <f>IF(N138="sníž. přenesená",J138,0)</f>
        <v>0</v>
      </c>
      <c r="BI138" s="142">
        <f>IF(N138="nulová",J138,0)</f>
        <v>0</v>
      </c>
      <c r="BJ138" s="16" t="s">
        <v>79</v>
      </c>
      <c r="BK138" s="142">
        <f>ROUND(I138*H138,2)</f>
        <v>0</v>
      </c>
      <c r="BL138" s="16" t="s">
        <v>194</v>
      </c>
      <c r="BM138" s="141" t="s">
        <v>172</v>
      </c>
    </row>
    <row r="139" spans="2:65" s="1" customFormat="1" ht="58.5">
      <c r="B139" s="31"/>
      <c r="D139" s="143" t="s">
        <v>154</v>
      </c>
      <c r="F139" s="144" t="s">
        <v>690</v>
      </c>
      <c r="I139" s="145"/>
      <c r="L139" s="31"/>
      <c r="M139" s="146"/>
      <c r="U139" s="55"/>
      <c r="AT139" s="16" t="s">
        <v>154</v>
      </c>
      <c r="AU139" s="16" t="s">
        <v>79</v>
      </c>
    </row>
    <row r="140" spans="2:65" s="1" customFormat="1" ht="24.2" customHeight="1">
      <c r="B140" s="31"/>
      <c r="C140" s="129" t="s">
        <v>12</v>
      </c>
      <c r="D140" s="129" t="s">
        <v>149</v>
      </c>
      <c r="E140" s="130" t="s">
        <v>691</v>
      </c>
      <c r="F140" s="131" t="s">
        <v>692</v>
      </c>
      <c r="G140" s="132" t="s">
        <v>671</v>
      </c>
      <c r="H140" s="133">
        <v>1</v>
      </c>
      <c r="I140" s="134"/>
      <c r="J140" s="135">
        <f>ROUND(I140*H140,2)</f>
        <v>0</v>
      </c>
      <c r="K140" s="136"/>
      <c r="L140" s="31"/>
      <c r="M140" s="137" t="s">
        <v>1</v>
      </c>
      <c r="N140" s="138" t="s">
        <v>38</v>
      </c>
      <c r="P140" s="139">
        <f>O140*H140</f>
        <v>0</v>
      </c>
      <c r="Q140" s="139">
        <v>0</v>
      </c>
      <c r="R140" s="139">
        <f>Q140*H140</f>
        <v>0</v>
      </c>
      <c r="S140" s="139">
        <v>0</v>
      </c>
      <c r="T140" s="139">
        <f>S140*H140</f>
        <v>0</v>
      </c>
      <c r="U140" s="140" t="s">
        <v>1</v>
      </c>
      <c r="AR140" s="141" t="s">
        <v>194</v>
      </c>
      <c r="AT140" s="141" t="s">
        <v>149</v>
      </c>
      <c r="AU140" s="141" t="s">
        <v>79</v>
      </c>
      <c r="AY140" s="16" t="s">
        <v>148</v>
      </c>
      <c r="BE140" s="142">
        <f>IF(N140="základní",J140,0)</f>
        <v>0</v>
      </c>
      <c r="BF140" s="142">
        <f>IF(N140="snížená",J140,0)</f>
        <v>0</v>
      </c>
      <c r="BG140" s="142">
        <f>IF(N140="zákl. přenesená",J140,0)</f>
        <v>0</v>
      </c>
      <c r="BH140" s="142">
        <f>IF(N140="sníž. přenesená",J140,0)</f>
        <v>0</v>
      </c>
      <c r="BI140" s="142">
        <f>IF(N140="nulová",J140,0)</f>
        <v>0</v>
      </c>
      <c r="BJ140" s="16" t="s">
        <v>79</v>
      </c>
      <c r="BK140" s="142">
        <f>ROUND(I140*H140,2)</f>
        <v>0</v>
      </c>
      <c r="BL140" s="16" t="s">
        <v>194</v>
      </c>
      <c r="BM140" s="141" t="s">
        <v>178</v>
      </c>
    </row>
    <row r="141" spans="2:65" s="1" customFormat="1" ht="19.5">
      <c r="B141" s="31"/>
      <c r="D141" s="143" t="s">
        <v>154</v>
      </c>
      <c r="F141" s="144" t="s">
        <v>693</v>
      </c>
      <c r="I141" s="145"/>
      <c r="L141" s="31"/>
      <c r="M141" s="146"/>
      <c r="U141" s="55"/>
      <c r="AT141" s="16" t="s">
        <v>154</v>
      </c>
      <c r="AU141" s="16" t="s">
        <v>79</v>
      </c>
    </row>
    <row r="142" spans="2:65" s="11" customFormat="1">
      <c r="B142" s="149"/>
      <c r="D142" s="143" t="s">
        <v>157</v>
      </c>
      <c r="E142" s="150" t="s">
        <v>1</v>
      </c>
      <c r="F142" s="151" t="s">
        <v>681</v>
      </c>
      <c r="H142" s="150" t="s">
        <v>1</v>
      </c>
      <c r="I142" s="152"/>
      <c r="L142" s="149"/>
      <c r="M142" s="153"/>
      <c r="U142" s="154"/>
      <c r="AT142" s="150" t="s">
        <v>157</v>
      </c>
      <c r="AU142" s="150" t="s">
        <v>79</v>
      </c>
      <c r="AV142" s="11" t="s">
        <v>79</v>
      </c>
      <c r="AW142" s="11" t="s">
        <v>30</v>
      </c>
      <c r="AX142" s="11" t="s">
        <v>12</v>
      </c>
      <c r="AY142" s="150" t="s">
        <v>148</v>
      </c>
    </row>
    <row r="143" spans="2:65" s="12" customFormat="1">
      <c r="B143" s="155"/>
      <c r="D143" s="143" t="s">
        <v>157</v>
      </c>
      <c r="E143" s="156" t="s">
        <v>1</v>
      </c>
      <c r="F143" s="157" t="s">
        <v>79</v>
      </c>
      <c r="H143" s="158">
        <v>1</v>
      </c>
      <c r="I143" s="159"/>
      <c r="L143" s="155"/>
      <c r="M143" s="160"/>
      <c r="U143" s="161"/>
      <c r="AT143" s="156" t="s">
        <v>157</v>
      </c>
      <c r="AU143" s="156" t="s">
        <v>79</v>
      </c>
      <c r="AV143" s="12" t="s">
        <v>81</v>
      </c>
      <c r="AW143" s="12" t="s">
        <v>30</v>
      </c>
      <c r="AX143" s="12" t="s">
        <v>12</v>
      </c>
      <c r="AY143" s="156" t="s">
        <v>148</v>
      </c>
    </row>
    <row r="144" spans="2:65" s="13" customFormat="1">
      <c r="B144" s="162"/>
      <c r="D144" s="143" t="s">
        <v>157</v>
      </c>
      <c r="E144" s="163" t="s">
        <v>1</v>
      </c>
      <c r="F144" s="164" t="s">
        <v>160</v>
      </c>
      <c r="H144" s="165">
        <v>1</v>
      </c>
      <c r="I144" s="166"/>
      <c r="L144" s="162"/>
      <c r="M144" s="167"/>
      <c r="U144" s="168"/>
      <c r="AT144" s="163" t="s">
        <v>157</v>
      </c>
      <c r="AU144" s="163" t="s">
        <v>79</v>
      </c>
      <c r="AV144" s="13" t="s">
        <v>153</v>
      </c>
      <c r="AW144" s="13" t="s">
        <v>30</v>
      </c>
      <c r="AX144" s="13" t="s">
        <v>79</v>
      </c>
      <c r="AY144" s="163" t="s">
        <v>148</v>
      </c>
    </row>
    <row r="145" spans="2:65" s="1" customFormat="1" ht="16.5" customHeight="1">
      <c r="B145" s="31"/>
      <c r="C145" s="129" t="s">
        <v>12</v>
      </c>
      <c r="D145" s="129" t="s">
        <v>149</v>
      </c>
      <c r="E145" s="130" t="s">
        <v>694</v>
      </c>
      <c r="F145" s="131" t="s">
        <v>695</v>
      </c>
      <c r="G145" s="132" t="s">
        <v>671</v>
      </c>
      <c r="H145" s="133">
        <v>1</v>
      </c>
      <c r="I145" s="134"/>
      <c r="J145" s="135">
        <f>ROUND(I145*H145,2)</f>
        <v>0</v>
      </c>
      <c r="K145" s="136"/>
      <c r="L145" s="31"/>
      <c r="M145" s="137" t="s">
        <v>1</v>
      </c>
      <c r="N145" s="138" t="s">
        <v>38</v>
      </c>
      <c r="P145" s="139">
        <f>O145*H145</f>
        <v>0</v>
      </c>
      <c r="Q145" s="139">
        <v>0</v>
      </c>
      <c r="R145" s="139">
        <f>Q145*H145</f>
        <v>0</v>
      </c>
      <c r="S145" s="139">
        <v>0</v>
      </c>
      <c r="T145" s="139">
        <f>S145*H145</f>
        <v>0</v>
      </c>
      <c r="U145" s="140" t="s">
        <v>1</v>
      </c>
      <c r="AR145" s="141" t="s">
        <v>194</v>
      </c>
      <c r="AT145" s="141" t="s">
        <v>149</v>
      </c>
      <c r="AU145" s="141" t="s">
        <v>79</v>
      </c>
      <c r="AY145" s="16" t="s">
        <v>148</v>
      </c>
      <c r="BE145" s="142">
        <f>IF(N145="základní",J145,0)</f>
        <v>0</v>
      </c>
      <c r="BF145" s="142">
        <f>IF(N145="snížená",J145,0)</f>
        <v>0</v>
      </c>
      <c r="BG145" s="142">
        <f>IF(N145="zákl. přenesená",J145,0)</f>
        <v>0</v>
      </c>
      <c r="BH145" s="142">
        <f>IF(N145="sníž. přenesená",J145,0)</f>
        <v>0</v>
      </c>
      <c r="BI145" s="142">
        <f>IF(N145="nulová",J145,0)</f>
        <v>0</v>
      </c>
      <c r="BJ145" s="16" t="s">
        <v>79</v>
      </c>
      <c r="BK145" s="142">
        <f>ROUND(I145*H145,2)</f>
        <v>0</v>
      </c>
      <c r="BL145" s="16" t="s">
        <v>194</v>
      </c>
      <c r="BM145" s="141" t="s">
        <v>182</v>
      </c>
    </row>
    <row r="146" spans="2:65" s="1" customFormat="1">
      <c r="B146" s="31"/>
      <c r="D146" s="143" t="s">
        <v>154</v>
      </c>
      <c r="F146" s="144" t="s">
        <v>695</v>
      </c>
      <c r="I146" s="145"/>
      <c r="L146" s="31"/>
      <c r="M146" s="146"/>
      <c r="U146" s="55"/>
      <c r="AT146" s="16" t="s">
        <v>154</v>
      </c>
      <c r="AU146" s="16" t="s">
        <v>79</v>
      </c>
    </row>
    <row r="147" spans="2:65" s="1" customFormat="1" ht="16.5" customHeight="1">
      <c r="B147" s="31"/>
      <c r="C147" s="129" t="s">
        <v>12</v>
      </c>
      <c r="D147" s="129" t="s">
        <v>149</v>
      </c>
      <c r="E147" s="130" t="s">
        <v>696</v>
      </c>
      <c r="F147" s="131" t="s">
        <v>697</v>
      </c>
      <c r="G147" s="132" t="s">
        <v>252</v>
      </c>
      <c r="H147" s="133">
        <v>7</v>
      </c>
      <c r="I147" s="134"/>
      <c r="J147" s="135">
        <f>ROUND(I147*H147,2)</f>
        <v>0</v>
      </c>
      <c r="K147" s="136"/>
      <c r="L147" s="31"/>
      <c r="M147" s="137" t="s">
        <v>1</v>
      </c>
      <c r="N147" s="138" t="s">
        <v>38</v>
      </c>
      <c r="P147" s="139">
        <f>O147*H147</f>
        <v>0</v>
      </c>
      <c r="Q147" s="139">
        <v>0</v>
      </c>
      <c r="R147" s="139">
        <f>Q147*H147</f>
        <v>0</v>
      </c>
      <c r="S147" s="139">
        <v>0</v>
      </c>
      <c r="T147" s="139">
        <f>S147*H147</f>
        <v>0</v>
      </c>
      <c r="U147" s="140" t="s">
        <v>1</v>
      </c>
      <c r="AR147" s="141" t="s">
        <v>194</v>
      </c>
      <c r="AT147" s="141" t="s">
        <v>149</v>
      </c>
      <c r="AU147" s="141" t="s">
        <v>79</v>
      </c>
      <c r="AY147" s="16" t="s">
        <v>148</v>
      </c>
      <c r="BE147" s="142">
        <f>IF(N147="základní",J147,0)</f>
        <v>0</v>
      </c>
      <c r="BF147" s="142">
        <f>IF(N147="snížená",J147,0)</f>
        <v>0</v>
      </c>
      <c r="BG147" s="142">
        <f>IF(N147="zákl. přenesená",J147,0)</f>
        <v>0</v>
      </c>
      <c r="BH147" s="142">
        <f>IF(N147="sníž. přenesená",J147,0)</f>
        <v>0</v>
      </c>
      <c r="BI147" s="142">
        <f>IF(N147="nulová",J147,0)</f>
        <v>0</v>
      </c>
      <c r="BJ147" s="16" t="s">
        <v>79</v>
      </c>
      <c r="BK147" s="142">
        <f>ROUND(I147*H147,2)</f>
        <v>0</v>
      </c>
      <c r="BL147" s="16" t="s">
        <v>194</v>
      </c>
      <c r="BM147" s="141" t="s">
        <v>189</v>
      </c>
    </row>
    <row r="148" spans="2:65" s="1" customFormat="1" ht="48.75">
      <c r="B148" s="31"/>
      <c r="D148" s="143" t="s">
        <v>154</v>
      </c>
      <c r="F148" s="144" t="s">
        <v>698</v>
      </c>
      <c r="I148" s="145"/>
      <c r="L148" s="31"/>
      <c r="M148" s="146"/>
      <c r="U148" s="55"/>
      <c r="AT148" s="16" t="s">
        <v>154</v>
      </c>
      <c r="AU148" s="16" t="s">
        <v>79</v>
      </c>
    </row>
    <row r="149" spans="2:65" s="11" customFormat="1">
      <c r="B149" s="149"/>
      <c r="D149" s="143" t="s">
        <v>157</v>
      </c>
      <c r="E149" s="150" t="s">
        <v>1</v>
      </c>
      <c r="F149" s="151" t="s">
        <v>699</v>
      </c>
      <c r="H149" s="150" t="s">
        <v>1</v>
      </c>
      <c r="I149" s="152"/>
      <c r="L149" s="149"/>
      <c r="M149" s="153"/>
      <c r="U149" s="154"/>
      <c r="AT149" s="150" t="s">
        <v>157</v>
      </c>
      <c r="AU149" s="150" t="s">
        <v>79</v>
      </c>
      <c r="AV149" s="11" t="s">
        <v>79</v>
      </c>
      <c r="AW149" s="11" t="s">
        <v>30</v>
      </c>
      <c r="AX149" s="11" t="s">
        <v>12</v>
      </c>
      <c r="AY149" s="150" t="s">
        <v>148</v>
      </c>
    </row>
    <row r="150" spans="2:65" s="11" customFormat="1">
      <c r="B150" s="149"/>
      <c r="D150" s="143" t="s">
        <v>157</v>
      </c>
      <c r="E150" s="150" t="s">
        <v>1</v>
      </c>
      <c r="F150" s="151" t="s">
        <v>700</v>
      </c>
      <c r="H150" s="150" t="s">
        <v>1</v>
      </c>
      <c r="I150" s="152"/>
      <c r="L150" s="149"/>
      <c r="M150" s="153"/>
      <c r="U150" s="154"/>
      <c r="AT150" s="150" t="s">
        <v>157</v>
      </c>
      <c r="AU150" s="150" t="s">
        <v>79</v>
      </c>
      <c r="AV150" s="11" t="s">
        <v>79</v>
      </c>
      <c r="AW150" s="11" t="s">
        <v>30</v>
      </c>
      <c r="AX150" s="11" t="s">
        <v>12</v>
      </c>
      <c r="AY150" s="150" t="s">
        <v>148</v>
      </c>
    </row>
    <row r="151" spans="2:65" s="12" customFormat="1">
      <c r="B151" s="155"/>
      <c r="D151" s="143" t="s">
        <v>157</v>
      </c>
      <c r="E151" s="156" t="s">
        <v>1</v>
      </c>
      <c r="F151" s="157" t="s">
        <v>701</v>
      </c>
      <c r="H151" s="158">
        <v>7</v>
      </c>
      <c r="I151" s="159"/>
      <c r="L151" s="155"/>
      <c r="M151" s="160"/>
      <c r="U151" s="161"/>
      <c r="AT151" s="156" t="s">
        <v>157</v>
      </c>
      <c r="AU151" s="156" t="s">
        <v>79</v>
      </c>
      <c r="AV151" s="12" t="s">
        <v>81</v>
      </c>
      <c r="AW151" s="12" t="s">
        <v>30</v>
      </c>
      <c r="AX151" s="12" t="s">
        <v>12</v>
      </c>
      <c r="AY151" s="156" t="s">
        <v>148</v>
      </c>
    </row>
    <row r="152" spans="2:65" s="13" customFormat="1">
      <c r="B152" s="162"/>
      <c r="D152" s="143" t="s">
        <v>157</v>
      </c>
      <c r="E152" s="163" t="s">
        <v>1</v>
      </c>
      <c r="F152" s="164" t="s">
        <v>160</v>
      </c>
      <c r="H152" s="165">
        <v>7</v>
      </c>
      <c r="I152" s="166"/>
      <c r="L152" s="162"/>
      <c r="M152" s="167"/>
      <c r="U152" s="168"/>
      <c r="AT152" s="163" t="s">
        <v>157</v>
      </c>
      <c r="AU152" s="163" t="s">
        <v>79</v>
      </c>
      <c r="AV152" s="13" t="s">
        <v>153</v>
      </c>
      <c r="AW152" s="13" t="s">
        <v>30</v>
      </c>
      <c r="AX152" s="13" t="s">
        <v>79</v>
      </c>
      <c r="AY152" s="163" t="s">
        <v>148</v>
      </c>
    </row>
    <row r="153" spans="2:65" s="1" customFormat="1" ht="16.5" customHeight="1">
      <c r="B153" s="31"/>
      <c r="C153" s="129" t="s">
        <v>12</v>
      </c>
      <c r="D153" s="129" t="s">
        <v>149</v>
      </c>
      <c r="E153" s="130" t="s">
        <v>702</v>
      </c>
      <c r="F153" s="131" t="s">
        <v>703</v>
      </c>
      <c r="G153" s="132" t="s">
        <v>671</v>
      </c>
      <c r="H153" s="133">
        <v>2</v>
      </c>
      <c r="I153" s="134"/>
      <c r="J153" s="135">
        <f>ROUND(I153*H153,2)</f>
        <v>0</v>
      </c>
      <c r="K153" s="136"/>
      <c r="L153" s="31"/>
      <c r="M153" s="137" t="s">
        <v>1</v>
      </c>
      <c r="N153" s="138" t="s">
        <v>38</v>
      </c>
      <c r="P153" s="139">
        <f>O153*H153</f>
        <v>0</v>
      </c>
      <c r="Q153" s="139">
        <v>0</v>
      </c>
      <c r="R153" s="139">
        <f>Q153*H153</f>
        <v>0</v>
      </c>
      <c r="S153" s="139">
        <v>0</v>
      </c>
      <c r="T153" s="139">
        <f>S153*H153</f>
        <v>0</v>
      </c>
      <c r="U153" s="140" t="s">
        <v>1</v>
      </c>
      <c r="AR153" s="141" t="s">
        <v>194</v>
      </c>
      <c r="AT153" s="141" t="s">
        <v>149</v>
      </c>
      <c r="AU153" s="141" t="s">
        <v>79</v>
      </c>
      <c r="AY153" s="16" t="s">
        <v>148</v>
      </c>
      <c r="BE153" s="142">
        <f>IF(N153="základní",J153,0)</f>
        <v>0</v>
      </c>
      <c r="BF153" s="142">
        <f>IF(N153="snížená",J153,0)</f>
        <v>0</v>
      </c>
      <c r="BG153" s="142">
        <f>IF(N153="zákl. přenesená",J153,0)</f>
        <v>0</v>
      </c>
      <c r="BH153" s="142">
        <f>IF(N153="sníž. přenesená",J153,0)</f>
        <v>0</v>
      </c>
      <c r="BI153" s="142">
        <f>IF(N153="nulová",J153,0)</f>
        <v>0</v>
      </c>
      <c r="BJ153" s="16" t="s">
        <v>79</v>
      </c>
      <c r="BK153" s="142">
        <f>ROUND(I153*H153,2)</f>
        <v>0</v>
      </c>
      <c r="BL153" s="16" t="s">
        <v>194</v>
      </c>
      <c r="BM153" s="141" t="s">
        <v>194</v>
      </c>
    </row>
    <row r="154" spans="2:65" s="1" customFormat="1">
      <c r="B154" s="31"/>
      <c r="D154" s="143" t="s">
        <v>154</v>
      </c>
      <c r="F154" s="144" t="s">
        <v>703</v>
      </c>
      <c r="I154" s="145"/>
      <c r="L154" s="31"/>
      <c r="M154" s="146"/>
      <c r="U154" s="55"/>
      <c r="AT154" s="16" t="s">
        <v>154</v>
      </c>
      <c r="AU154" s="16" t="s">
        <v>79</v>
      </c>
    </row>
    <row r="155" spans="2:65" s="1" customFormat="1" ht="16.5" customHeight="1">
      <c r="B155" s="31"/>
      <c r="C155" s="129" t="s">
        <v>12</v>
      </c>
      <c r="D155" s="129" t="s">
        <v>149</v>
      </c>
      <c r="E155" s="130" t="s">
        <v>704</v>
      </c>
      <c r="F155" s="131" t="s">
        <v>705</v>
      </c>
      <c r="G155" s="132" t="s">
        <v>671</v>
      </c>
      <c r="H155" s="133">
        <v>1</v>
      </c>
      <c r="I155" s="134"/>
      <c r="J155" s="135">
        <f>ROUND(I155*H155,2)</f>
        <v>0</v>
      </c>
      <c r="K155" s="136"/>
      <c r="L155" s="31"/>
      <c r="M155" s="137" t="s">
        <v>1</v>
      </c>
      <c r="N155" s="138" t="s">
        <v>38</v>
      </c>
      <c r="P155" s="139">
        <f>O155*H155</f>
        <v>0</v>
      </c>
      <c r="Q155" s="139">
        <v>0</v>
      </c>
      <c r="R155" s="139">
        <f>Q155*H155</f>
        <v>0</v>
      </c>
      <c r="S155" s="139">
        <v>0</v>
      </c>
      <c r="T155" s="139">
        <f>S155*H155</f>
        <v>0</v>
      </c>
      <c r="U155" s="140" t="s">
        <v>1</v>
      </c>
      <c r="AR155" s="141" t="s">
        <v>194</v>
      </c>
      <c r="AT155" s="141" t="s">
        <v>149</v>
      </c>
      <c r="AU155" s="141" t="s">
        <v>79</v>
      </c>
      <c r="AY155" s="16" t="s">
        <v>148</v>
      </c>
      <c r="BE155" s="142">
        <f>IF(N155="základní",J155,0)</f>
        <v>0</v>
      </c>
      <c r="BF155" s="142">
        <f>IF(N155="snížená",J155,0)</f>
        <v>0</v>
      </c>
      <c r="BG155" s="142">
        <f>IF(N155="zákl. přenesená",J155,0)</f>
        <v>0</v>
      </c>
      <c r="BH155" s="142">
        <f>IF(N155="sníž. přenesená",J155,0)</f>
        <v>0</v>
      </c>
      <c r="BI155" s="142">
        <f>IF(N155="nulová",J155,0)</f>
        <v>0</v>
      </c>
      <c r="BJ155" s="16" t="s">
        <v>79</v>
      </c>
      <c r="BK155" s="142">
        <f>ROUND(I155*H155,2)</f>
        <v>0</v>
      </c>
      <c r="BL155" s="16" t="s">
        <v>194</v>
      </c>
      <c r="BM155" s="141" t="s">
        <v>198</v>
      </c>
    </row>
    <row r="156" spans="2:65" s="1" customFormat="1">
      <c r="B156" s="31"/>
      <c r="D156" s="143" t="s">
        <v>154</v>
      </c>
      <c r="F156" s="144" t="s">
        <v>705</v>
      </c>
      <c r="I156" s="145"/>
      <c r="L156" s="31"/>
      <c r="M156" s="146"/>
      <c r="U156" s="55"/>
      <c r="AT156" s="16" t="s">
        <v>154</v>
      </c>
      <c r="AU156" s="16" t="s">
        <v>79</v>
      </c>
    </row>
    <row r="157" spans="2:65" s="1" customFormat="1" ht="21.75" customHeight="1">
      <c r="B157" s="31"/>
      <c r="C157" s="129" t="s">
        <v>12</v>
      </c>
      <c r="D157" s="129" t="s">
        <v>149</v>
      </c>
      <c r="E157" s="130" t="s">
        <v>706</v>
      </c>
      <c r="F157" s="131" t="s">
        <v>707</v>
      </c>
      <c r="G157" s="132" t="s">
        <v>261</v>
      </c>
      <c r="H157" s="133">
        <v>10</v>
      </c>
      <c r="I157" s="134"/>
      <c r="J157" s="135">
        <f>ROUND(I157*H157,2)</f>
        <v>0</v>
      </c>
      <c r="K157" s="136"/>
      <c r="L157" s="31"/>
      <c r="M157" s="137" t="s">
        <v>1</v>
      </c>
      <c r="N157" s="138" t="s">
        <v>38</v>
      </c>
      <c r="P157" s="139">
        <f>O157*H157</f>
        <v>0</v>
      </c>
      <c r="Q157" s="139">
        <v>0</v>
      </c>
      <c r="R157" s="139">
        <f>Q157*H157</f>
        <v>0</v>
      </c>
      <c r="S157" s="139">
        <v>0</v>
      </c>
      <c r="T157" s="139">
        <f>S157*H157</f>
        <v>0</v>
      </c>
      <c r="U157" s="140" t="s">
        <v>1</v>
      </c>
      <c r="AR157" s="141" t="s">
        <v>194</v>
      </c>
      <c r="AT157" s="141" t="s">
        <v>149</v>
      </c>
      <c r="AU157" s="141" t="s">
        <v>79</v>
      </c>
      <c r="AY157" s="16" t="s">
        <v>148</v>
      </c>
      <c r="BE157" s="142">
        <f>IF(N157="základní",J157,0)</f>
        <v>0</v>
      </c>
      <c r="BF157" s="142">
        <f>IF(N157="snížená",J157,0)</f>
        <v>0</v>
      </c>
      <c r="BG157" s="142">
        <f>IF(N157="zákl. přenesená",J157,0)</f>
        <v>0</v>
      </c>
      <c r="BH157" s="142">
        <f>IF(N157="sníž. přenesená",J157,0)</f>
        <v>0</v>
      </c>
      <c r="BI157" s="142">
        <f>IF(N157="nulová",J157,0)</f>
        <v>0</v>
      </c>
      <c r="BJ157" s="16" t="s">
        <v>79</v>
      </c>
      <c r="BK157" s="142">
        <f>ROUND(I157*H157,2)</f>
        <v>0</v>
      </c>
      <c r="BL157" s="16" t="s">
        <v>194</v>
      </c>
      <c r="BM157" s="141" t="s">
        <v>203</v>
      </c>
    </row>
    <row r="158" spans="2:65" s="1" customFormat="1" ht="58.5">
      <c r="B158" s="31"/>
      <c r="D158" s="143" t="s">
        <v>154</v>
      </c>
      <c r="F158" s="144" t="s">
        <v>708</v>
      </c>
      <c r="I158" s="145"/>
      <c r="L158" s="31"/>
      <c r="M158" s="146"/>
      <c r="U158" s="55"/>
      <c r="AT158" s="16" t="s">
        <v>154</v>
      </c>
      <c r="AU158" s="16" t="s">
        <v>79</v>
      </c>
    </row>
    <row r="159" spans="2:65" s="1" customFormat="1" ht="16.5" customHeight="1">
      <c r="B159" s="31"/>
      <c r="C159" s="129" t="s">
        <v>12</v>
      </c>
      <c r="D159" s="129" t="s">
        <v>149</v>
      </c>
      <c r="E159" s="130" t="s">
        <v>709</v>
      </c>
      <c r="F159" s="131" t="s">
        <v>710</v>
      </c>
      <c r="G159" s="132" t="s">
        <v>409</v>
      </c>
      <c r="H159" s="133">
        <v>6</v>
      </c>
      <c r="I159" s="134"/>
      <c r="J159" s="135">
        <f>ROUND(I159*H159,2)</f>
        <v>0</v>
      </c>
      <c r="K159" s="136"/>
      <c r="L159" s="31"/>
      <c r="M159" s="137" t="s">
        <v>1</v>
      </c>
      <c r="N159" s="138" t="s">
        <v>38</v>
      </c>
      <c r="P159" s="139">
        <f>O159*H159</f>
        <v>0</v>
      </c>
      <c r="Q159" s="139">
        <v>0</v>
      </c>
      <c r="R159" s="139">
        <f>Q159*H159</f>
        <v>0</v>
      </c>
      <c r="S159" s="139">
        <v>0</v>
      </c>
      <c r="T159" s="139">
        <f>S159*H159</f>
        <v>0</v>
      </c>
      <c r="U159" s="140" t="s">
        <v>1</v>
      </c>
      <c r="AR159" s="141" t="s">
        <v>194</v>
      </c>
      <c r="AT159" s="141" t="s">
        <v>149</v>
      </c>
      <c r="AU159" s="141" t="s">
        <v>79</v>
      </c>
      <c r="AY159" s="16" t="s">
        <v>148</v>
      </c>
      <c r="BE159" s="142">
        <f>IF(N159="základní",J159,0)</f>
        <v>0</v>
      </c>
      <c r="BF159" s="142">
        <f>IF(N159="snížená",J159,0)</f>
        <v>0</v>
      </c>
      <c r="BG159" s="142">
        <f>IF(N159="zákl. přenesená",J159,0)</f>
        <v>0</v>
      </c>
      <c r="BH159" s="142">
        <f>IF(N159="sníž. přenesená",J159,0)</f>
        <v>0</v>
      </c>
      <c r="BI159" s="142">
        <f>IF(N159="nulová",J159,0)</f>
        <v>0</v>
      </c>
      <c r="BJ159" s="16" t="s">
        <v>79</v>
      </c>
      <c r="BK159" s="142">
        <f>ROUND(I159*H159,2)</f>
        <v>0</v>
      </c>
      <c r="BL159" s="16" t="s">
        <v>194</v>
      </c>
      <c r="BM159" s="141" t="s">
        <v>208</v>
      </c>
    </row>
    <row r="160" spans="2:65" s="1" customFormat="1" ht="87.75">
      <c r="B160" s="31"/>
      <c r="D160" s="143" t="s">
        <v>154</v>
      </c>
      <c r="F160" s="144" t="s">
        <v>711</v>
      </c>
      <c r="I160" s="145"/>
      <c r="L160" s="31"/>
      <c r="M160" s="146"/>
      <c r="U160" s="55"/>
      <c r="AT160" s="16" t="s">
        <v>154</v>
      </c>
      <c r="AU160" s="16" t="s">
        <v>79</v>
      </c>
    </row>
    <row r="161" spans="2:65" s="1" customFormat="1" ht="16.5" customHeight="1">
      <c r="B161" s="31"/>
      <c r="C161" s="129" t="s">
        <v>12</v>
      </c>
      <c r="D161" s="129" t="s">
        <v>149</v>
      </c>
      <c r="E161" s="130" t="s">
        <v>712</v>
      </c>
      <c r="F161" s="131" t="s">
        <v>713</v>
      </c>
      <c r="G161" s="132" t="s">
        <v>409</v>
      </c>
      <c r="H161" s="133">
        <v>4</v>
      </c>
      <c r="I161" s="134"/>
      <c r="J161" s="135">
        <f>ROUND(I161*H161,2)</f>
        <v>0</v>
      </c>
      <c r="K161" s="136"/>
      <c r="L161" s="31"/>
      <c r="M161" s="137" t="s">
        <v>1</v>
      </c>
      <c r="N161" s="138" t="s">
        <v>38</v>
      </c>
      <c r="P161" s="139">
        <f>O161*H161</f>
        <v>0</v>
      </c>
      <c r="Q161" s="139">
        <v>0</v>
      </c>
      <c r="R161" s="139">
        <f>Q161*H161</f>
        <v>0</v>
      </c>
      <c r="S161" s="139">
        <v>0</v>
      </c>
      <c r="T161" s="139">
        <f>S161*H161</f>
        <v>0</v>
      </c>
      <c r="U161" s="140" t="s">
        <v>1</v>
      </c>
      <c r="AR161" s="141" t="s">
        <v>194</v>
      </c>
      <c r="AT161" s="141" t="s">
        <v>149</v>
      </c>
      <c r="AU161" s="141" t="s">
        <v>79</v>
      </c>
      <c r="AY161" s="16" t="s">
        <v>148</v>
      </c>
      <c r="BE161" s="142">
        <f>IF(N161="základní",J161,0)</f>
        <v>0</v>
      </c>
      <c r="BF161" s="142">
        <f>IF(N161="snížená",J161,0)</f>
        <v>0</v>
      </c>
      <c r="BG161" s="142">
        <f>IF(N161="zákl. přenesená",J161,0)</f>
        <v>0</v>
      </c>
      <c r="BH161" s="142">
        <f>IF(N161="sníž. přenesená",J161,0)</f>
        <v>0</v>
      </c>
      <c r="BI161" s="142">
        <f>IF(N161="nulová",J161,0)</f>
        <v>0</v>
      </c>
      <c r="BJ161" s="16" t="s">
        <v>79</v>
      </c>
      <c r="BK161" s="142">
        <f>ROUND(I161*H161,2)</f>
        <v>0</v>
      </c>
      <c r="BL161" s="16" t="s">
        <v>194</v>
      </c>
      <c r="BM161" s="141" t="s">
        <v>214</v>
      </c>
    </row>
    <row r="162" spans="2:65" s="1" customFormat="1" ht="19.5">
      <c r="B162" s="31"/>
      <c r="D162" s="143" t="s">
        <v>154</v>
      </c>
      <c r="F162" s="144" t="s">
        <v>714</v>
      </c>
      <c r="I162" s="145"/>
      <c r="L162" s="31"/>
      <c r="M162" s="146"/>
      <c r="U162" s="55"/>
      <c r="AT162" s="16" t="s">
        <v>154</v>
      </c>
      <c r="AU162" s="16" t="s">
        <v>79</v>
      </c>
    </row>
    <row r="163" spans="2:65" s="1" customFormat="1" ht="16.5" customHeight="1">
      <c r="B163" s="31"/>
      <c r="C163" s="129" t="s">
        <v>12</v>
      </c>
      <c r="D163" s="129" t="s">
        <v>149</v>
      </c>
      <c r="E163" s="130" t="s">
        <v>715</v>
      </c>
      <c r="F163" s="131" t="s">
        <v>716</v>
      </c>
      <c r="G163" s="132" t="s">
        <v>671</v>
      </c>
      <c r="H163" s="133">
        <v>1</v>
      </c>
      <c r="I163" s="134"/>
      <c r="J163" s="135">
        <f>ROUND(I163*H163,2)</f>
        <v>0</v>
      </c>
      <c r="K163" s="136"/>
      <c r="L163" s="31"/>
      <c r="M163" s="137" t="s">
        <v>1</v>
      </c>
      <c r="N163" s="138" t="s">
        <v>38</v>
      </c>
      <c r="P163" s="139">
        <f>O163*H163</f>
        <v>0</v>
      </c>
      <c r="Q163" s="139">
        <v>0</v>
      </c>
      <c r="R163" s="139">
        <f>Q163*H163</f>
        <v>0</v>
      </c>
      <c r="S163" s="139">
        <v>0</v>
      </c>
      <c r="T163" s="139">
        <f>S163*H163</f>
        <v>0</v>
      </c>
      <c r="U163" s="140" t="s">
        <v>1</v>
      </c>
      <c r="AR163" s="141" t="s">
        <v>194</v>
      </c>
      <c r="AT163" s="141" t="s">
        <v>149</v>
      </c>
      <c r="AU163" s="141" t="s">
        <v>79</v>
      </c>
      <c r="AY163" s="16" t="s">
        <v>148</v>
      </c>
      <c r="BE163" s="142">
        <f>IF(N163="základní",J163,0)</f>
        <v>0</v>
      </c>
      <c r="BF163" s="142">
        <f>IF(N163="snížená",J163,0)</f>
        <v>0</v>
      </c>
      <c r="BG163" s="142">
        <f>IF(N163="zákl. přenesená",J163,0)</f>
        <v>0</v>
      </c>
      <c r="BH163" s="142">
        <f>IF(N163="sníž. přenesená",J163,0)</f>
        <v>0</v>
      </c>
      <c r="BI163" s="142">
        <f>IF(N163="nulová",J163,0)</f>
        <v>0</v>
      </c>
      <c r="BJ163" s="16" t="s">
        <v>79</v>
      </c>
      <c r="BK163" s="142">
        <f>ROUND(I163*H163,2)</f>
        <v>0</v>
      </c>
      <c r="BL163" s="16" t="s">
        <v>194</v>
      </c>
      <c r="BM163" s="141" t="s">
        <v>314</v>
      </c>
    </row>
    <row r="164" spans="2:65" s="1" customFormat="1">
      <c r="B164" s="31"/>
      <c r="D164" s="143" t="s">
        <v>154</v>
      </c>
      <c r="F164" s="144" t="s">
        <v>716</v>
      </c>
      <c r="I164" s="145"/>
      <c r="L164" s="31"/>
      <c r="M164" s="146"/>
      <c r="U164" s="55"/>
      <c r="AT164" s="16" t="s">
        <v>154</v>
      </c>
      <c r="AU164" s="16" t="s">
        <v>79</v>
      </c>
    </row>
    <row r="165" spans="2:65" s="10" customFormat="1" ht="25.9" customHeight="1">
      <c r="B165" s="119"/>
      <c r="D165" s="120" t="s">
        <v>72</v>
      </c>
      <c r="E165" s="121" t="s">
        <v>83</v>
      </c>
      <c r="F165" s="121" t="s">
        <v>77</v>
      </c>
      <c r="I165" s="122"/>
      <c r="J165" s="123">
        <f>BK165</f>
        <v>0</v>
      </c>
      <c r="L165" s="119"/>
      <c r="M165" s="124"/>
      <c r="P165" s="125">
        <f>SUM(P166:P169)</f>
        <v>0</v>
      </c>
      <c r="R165" s="125">
        <f>SUM(R166:R169)</f>
        <v>0</v>
      </c>
      <c r="T165" s="125">
        <f>SUM(T166:T169)</f>
        <v>0</v>
      </c>
      <c r="U165" s="126"/>
      <c r="AR165" s="120" t="s">
        <v>147</v>
      </c>
      <c r="AT165" s="127" t="s">
        <v>72</v>
      </c>
      <c r="AU165" s="127" t="s">
        <v>12</v>
      </c>
      <c r="AY165" s="120" t="s">
        <v>148</v>
      </c>
      <c r="BK165" s="128">
        <f>SUM(BK166:BK169)</f>
        <v>0</v>
      </c>
    </row>
    <row r="166" spans="2:65" s="1" customFormat="1" ht="16.5" customHeight="1">
      <c r="B166" s="31"/>
      <c r="C166" s="129" t="s">
        <v>79</v>
      </c>
      <c r="D166" s="129" t="s">
        <v>149</v>
      </c>
      <c r="E166" s="130" t="s">
        <v>717</v>
      </c>
      <c r="F166" s="131" t="s">
        <v>718</v>
      </c>
      <c r="G166" s="132" t="s">
        <v>671</v>
      </c>
      <c r="H166" s="133">
        <v>1</v>
      </c>
      <c r="I166" s="134"/>
      <c r="J166" s="135">
        <f>ROUND(I166*H166,2)</f>
        <v>0</v>
      </c>
      <c r="K166" s="136"/>
      <c r="L166" s="31"/>
      <c r="M166" s="137" t="s">
        <v>1</v>
      </c>
      <c r="N166" s="138" t="s">
        <v>38</v>
      </c>
      <c r="P166" s="139">
        <f>O166*H166</f>
        <v>0</v>
      </c>
      <c r="Q166" s="139">
        <v>0</v>
      </c>
      <c r="R166" s="139">
        <f>Q166*H166</f>
        <v>0</v>
      </c>
      <c r="S166" s="139">
        <v>0</v>
      </c>
      <c r="T166" s="139">
        <f>S166*H166</f>
        <v>0</v>
      </c>
      <c r="U166" s="140" t="s">
        <v>1</v>
      </c>
      <c r="AR166" s="141" t="s">
        <v>153</v>
      </c>
      <c r="AT166" s="141" t="s">
        <v>149</v>
      </c>
      <c r="AU166" s="141" t="s">
        <v>79</v>
      </c>
      <c r="AY166" s="16" t="s">
        <v>148</v>
      </c>
      <c r="BE166" s="142">
        <f>IF(N166="základní",J166,0)</f>
        <v>0</v>
      </c>
      <c r="BF166" s="142">
        <f>IF(N166="snížená",J166,0)</f>
        <v>0</v>
      </c>
      <c r="BG166" s="142">
        <f>IF(N166="zákl. přenesená",J166,0)</f>
        <v>0</v>
      </c>
      <c r="BH166" s="142">
        <f>IF(N166="sníž. přenesená",J166,0)</f>
        <v>0</v>
      </c>
      <c r="BI166" s="142">
        <f>IF(N166="nulová",J166,0)</f>
        <v>0</v>
      </c>
      <c r="BJ166" s="16" t="s">
        <v>79</v>
      </c>
      <c r="BK166" s="142">
        <f>ROUND(I166*H166,2)</f>
        <v>0</v>
      </c>
      <c r="BL166" s="16" t="s">
        <v>153</v>
      </c>
      <c r="BM166" s="141" t="s">
        <v>719</v>
      </c>
    </row>
    <row r="167" spans="2:65" s="1" customFormat="1">
      <c r="B167" s="31"/>
      <c r="D167" s="143" t="s">
        <v>154</v>
      </c>
      <c r="F167" s="144" t="s">
        <v>718</v>
      </c>
      <c r="I167" s="145"/>
      <c r="L167" s="31"/>
      <c r="M167" s="146"/>
      <c r="U167" s="55"/>
      <c r="AT167" s="16" t="s">
        <v>154</v>
      </c>
      <c r="AU167" s="16" t="s">
        <v>79</v>
      </c>
    </row>
    <row r="168" spans="2:65" s="1" customFormat="1" ht="33" customHeight="1">
      <c r="B168" s="31"/>
      <c r="C168" s="129" t="s">
        <v>81</v>
      </c>
      <c r="D168" s="129" t="s">
        <v>149</v>
      </c>
      <c r="E168" s="130" t="s">
        <v>720</v>
      </c>
      <c r="F168" s="131" t="s">
        <v>721</v>
      </c>
      <c r="G168" s="132" t="s">
        <v>671</v>
      </c>
      <c r="H168" s="133">
        <v>1</v>
      </c>
      <c r="I168" s="134"/>
      <c r="J168" s="135">
        <f>ROUND(I168*H168,2)</f>
        <v>0</v>
      </c>
      <c r="K168" s="136"/>
      <c r="L168" s="31"/>
      <c r="M168" s="137" t="s">
        <v>1</v>
      </c>
      <c r="N168" s="138" t="s">
        <v>38</v>
      </c>
      <c r="P168" s="139">
        <f>O168*H168</f>
        <v>0</v>
      </c>
      <c r="Q168" s="139">
        <v>0</v>
      </c>
      <c r="R168" s="139">
        <f>Q168*H168</f>
        <v>0</v>
      </c>
      <c r="S168" s="139">
        <v>0</v>
      </c>
      <c r="T168" s="139">
        <f>S168*H168</f>
        <v>0</v>
      </c>
      <c r="U168" s="140" t="s">
        <v>1</v>
      </c>
      <c r="AR168" s="141" t="s">
        <v>153</v>
      </c>
      <c r="AT168" s="141" t="s">
        <v>149</v>
      </c>
      <c r="AU168" s="141" t="s">
        <v>79</v>
      </c>
      <c r="AY168" s="16" t="s">
        <v>148</v>
      </c>
      <c r="BE168" s="142">
        <f>IF(N168="základní",J168,0)</f>
        <v>0</v>
      </c>
      <c r="BF168" s="142">
        <f>IF(N168="snížená",J168,0)</f>
        <v>0</v>
      </c>
      <c r="BG168" s="142">
        <f>IF(N168="zákl. přenesená",J168,0)</f>
        <v>0</v>
      </c>
      <c r="BH168" s="142">
        <f>IF(N168="sníž. přenesená",J168,0)</f>
        <v>0</v>
      </c>
      <c r="BI168" s="142">
        <f>IF(N168="nulová",J168,0)</f>
        <v>0</v>
      </c>
      <c r="BJ168" s="16" t="s">
        <v>79</v>
      </c>
      <c r="BK168" s="142">
        <f>ROUND(I168*H168,2)</f>
        <v>0</v>
      </c>
      <c r="BL168" s="16" t="s">
        <v>153</v>
      </c>
      <c r="BM168" s="141" t="s">
        <v>722</v>
      </c>
    </row>
    <row r="169" spans="2:65" s="1" customFormat="1" ht="19.5">
      <c r="B169" s="31"/>
      <c r="D169" s="143" t="s">
        <v>154</v>
      </c>
      <c r="F169" s="144" t="s">
        <v>721</v>
      </c>
      <c r="I169" s="145"/>
      <c r="L169" s="31"/>
      <c r="M169" s="170"/>
      <c r="N169" s="171"/>
      <c r="O169" s="171"/>
      <c r="P169" s="171"/>
      <c r="Q169" s="171"/>
      <c r="R169" s="171"/>
      <c r="S169" s="171"/>
      <c r="T169" s="171"/>
      <c r="U169" s="172"/>
      <c r="AT169" s="16" t="s">
        <v>154</v>
      </c>
      <c r="AU169" s="16" t="s">
        <v>79</v>
      </c>
    </row>
    <row r="170" spans="2:65" s="1" customFormat="1" ht="6.95" customHeight="1">
      <c r="B170" s="43"/>
      <c r="C170" s="44"/>
      <c r="D170" s="44"/>
      <c r="E170" s="44"/>
      <c r="F170" s="44"/>
      <c r="G170" s="44"/>
      <c r="H170" s="44"/>
      <c r="I170" s="44"/>
      <c r="J170" s="44"/>
      <c r="K170" s="44"/>
      <c r="L170" s="31"/>
    </row>
  </sheetData>
  <sheetProtection algorithmName="SHA-512" hashValue="K8JqRvCxMSFSh4hUkAY7f5g1aLpVK3MTCr47Ew8LrOaVRVYSsjQ+f5n+8SQJxMYppkFQd3U2OWu27Fy13vqwrw==" saltValue="BBCG+5vYuKW+0+nBXhNwO0MGVZzN0gXNT6oggn34fjSgOz9AQTA3m0SWE7G+zCUR245r2pZg2fi/jaB/JhlRLA==" spinCount="100000" sheet="1" objects="1" scenarios="1" formatColumns="0" formatRows="0" autoFilter="0"/>
  <autoFilter ref="C121:K169" xr:uid="{00000000-0009-0000-0000-00000400000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349"/>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1" width="14.16406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1"/>
      <c r="M2" s="211"/>
      <c r="N2" s="211"/>
      <c r="O2" s="211"/>
      <c r="P2" s="211"/>
      <c r="Q2" s="211"/>
      <c r="R2" s="211"/>
      <c r="S2" s="211"/>
      <c r="T2" s="211"/>
      <c r="U2" s="211"/>
      <c r="V2" s="211"/>
      <c r="AT2" s="16" t="s">
        <v>104</v>
      </c>
    </row>
    <row r="3" spans="2:46" ht="6.95" customHeight="1">
      <c r="B3" s="17"/>
      <c r="C3" s="18"/>
      <c r="D3" s="18"/>
      <c r="E3" s="18"/>
      <c r="F3" s="18"/>
      <c r="G3" s="18"/>
      <c r="H3" s="18"/>
      <c r="I3" s="18"/>
      <c r="J3" s="18"/>
      <c r="K3" s="18"/>
      <c r="L3" s="19"/>
      <c r="AT3" s="16" t="s">
        <v>81</v>
      </c>
    </row>
    <row r="4" spans="2:46" ht="24.95" customHeight="1">
      <c r="B4" s="19"/>
      <c r="D4" s="20" t="s">
        <v>121</v>
      </c>
      <c r="L4" s="19"/>
      <c r="M4" s="92" t="s">
        <v>10</v>
      </c>
      <c r="AT4" s="16" t="s">
        <v>4</v>
      </c>
    </row>
    <row r="5" spans="2:46" ht="6.95" customHeight="1">
      <c r="B5" s="19"/>
      <c r="L5" s="19"/>
    </row>
    <row r="6" spans="2:46" ht="12" customHeight="1">
      <c r="B6" s="19"/>
      <c r="D6" s="26" t="s">
        <v>16</v>
      </c>
      <c r="L6" s="19"/>
    </row>
    <row r="7" spans="2:46" ht="16.5" customHeight="1">
      <c r="B7" s="19"/>
      <c r="E7" s="237" t="str">
        <f>'Rekapitulace stavby'!K6</f>
        <v>Nemocnice TGM Hodonín, PD modernizace OS</v>
      </c>
      <c r="F7" s="238"/>
      <c r="G7" s="238"/>
      <c r="H7" s="238"/>
      <c r="L7" s="19"/>
    </row>
    <row r="8" spans="2:46" ht="12" customHeight="1">
      <c r="B8" s="19"/>
      <c r="D8" s="26" t="s">
        <v>122</v>
      </c>
      <c r="L8" s="19"/>
    </row>
    <row r="9" spans="2:46" s="1" customFormat="1" ht="16.5" customHeight="1">
      <c r="B9" s="31"/>
      <c r="E9" s="237" t="s">
        <v>723</v>
      </c>
      <c r="F9" s="236"/>
      <c r="G9" s="236"/>
      <c r="H9" s="236"/>
      <c r="L9" s="31"/>
    </row>
    <row r="10" spans="2:46" s="1" customFormat="1" ht="12" customHeight="1">
      <c r="B10" s="31"/>
      <c r="D10" s="26" t="s">
        <v>124</v>
      </c>
      <c r="L10" s="31"/>
    </row>
    <row r="11" spans="2:46" s="1" customFormat="1" ht="16.5" customHeight="1">
      <c r="B11" s="31"/>
      <c r="E11" s="231" t="s">
        <v>724</v>
      </c>
      <c r="F11" s="236"/>
      <c r="G11" s="236"/>
      <c r="H11" s="236"/>
      <c r="L11" s="31"/>
    </row>
    <row r="12" spans="2:46" s="1" customFormat="1">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21</v>
      </c>
      <c r="I14" s="26" t="s">
        <v>22</v>
      </c>
      <c r="J14" s="51" t="str">
        <f>'Rekapitulace stavby'!AN8</f>
        <v>7.2.2023</v>
      </c>
      <c r="L14" s="31"/>
    </row>
    <row r="15" spans="2:46" s="1" customFormat="1" ht="10.9" customHeight="1">
      <c r="B15" s="31"/>
      <c r="L15" s="31"/>
    </row>
    <row r="16" spans="2:46" s="1" customFormat="1" ht="12" customHeight="1">
      <c r="B16" s="31"/>
      <c r="D16" s="26" t="s">
        <v>24</v>
      </c>
      <c r="I16" s="26" t="s">
        <v>25</v>
      </c>
      <c r="J16" s="24" t="str">
        <f>IF('Rekapitulace stavby'!AN10="","",'Rekapitulace stavby'!AN10)</f>
        <v/>
      </c>
      <c r="L16" s="31"/>
    </row>
    <row r="17" spans="2:12" s="1" customFormat="1" ht="18" customHeight="1">
      <c r="B17" s="31"/>
      <c r="E17" s="24" t="str">
        <f>IF('Rekapitulace stavby'!E11="","",'Rekapitulace stavby'!E11)</f>
        <v xml:space="preserve"> </v>
      </c>
      <c r="I17" s="26" t="s">
        <v>26</v>
      </c>
      <c r="J17" s="24" t="str">
        <f>IF('Rekapitulace stavby'!AN11="","",'Rekapitulace stavby'!AN11)</f>
        <v/>
      </c>
      <c r="L17" s="31"/>
    </row>
    <row r="18" spans="2:12" s="1" customFormat="1" ht="6.95" customHeight="1">
      <c r="B18" s="31"/>
      <c r="L18" s="31"/>
    </row>
    <row r="19" spans="2:12" s="1" customFormat="1" ht="12" customHeight="1">
      <c r="B19" s="31"/>
      <c r="D19" s="26" t="s">
        <v>27</v>
      </c>
      <c r="I19" s="26" t="s">
        <v>25</v>
      </c>
      <c r="J19" s="27" t="str">
        <f>'Rekapitulace stavby'!AN13</f>
        <v>Vyplň údaj</v>
      </c>
      <c r="L19" s="31"/>
    </row>
    <row r="20" spans="2:12" s="1" customFormat="1" ht="18" customHeight="1">
      <c r="B20" s="31"/>
      <c r="E20" s="239" t="str">
        <f>'Rekapitulace stavby'!E14</f>
        <v>Vyplň údaj</v>
      </c>
      <c r="F20" s="223"/>
      <c r="G20" s="223"/>
      <c r="H20" s="223"/>
      <c r="I20" s="26" t="s">
        <v>26</v>
      </c>
      <c r="J20" s="27" t="str">
        <f>'Rekapitulace stavby'!AN14</f>
        <v>Vyplň údaj</v>
      </c>
      <c r="L20" s="31"/>
    </row>
    <row r="21" spans="2:12" s="1" customFormat="1" ht="6.95" customHeight="1">
      <c r="B21" s="31"/>
      <c r="L21" s="31"/>
    </row>
    <row r="22" spans="2:12" s="1" customFormat="1" ht="12" customHeight="1">
      <c r="B22" s="31"/>
      <c r="D22" s="26" t="s">
        <v>29</v>
      </c>
      <c r="I22" s="26" t="s">
        <v>25</v>
      </c>
      <c r="J22" s="24" t="str">
        <f>IF('Rekapitulace stavby'!AN16="","",'Rekapitulace stavby'!AN16)</f>
        <v/>
      </c>
      <c r="L22" s="31"/>
    </row>
    <row r="23" spans="2:12" s="1" customFormat="1" ht="18" customHeight="1">
      <c r="B23" s="31"/>
      <c r="E23" s="24" t="str">
        <f>IF('Rekapitulace stavby'!E17="","",'Rekapitulace stavby'!E17)</f>
        <v xml:space="preserve"> </v>
      </c>
      <c r="I23" s="26" t="s">
        <v>26</v>
      </c>
      <c r="J23" s="24" t="str">
        <f>IF('Rekapitulace stavby'!AN17="","",'Rekapitulace stavby'!AN17)</f>
        <v/>
      </c>
      <c r="L23" s="31"/>
    </row>
    <row r="24" spans="2:12" s="1" customFormat="1" ht="6.95" customHeight="1">
      <c r="B24" s="31"/>
      <c r="L24" s="31"/>
    </row>
    <row r="25" spans="2:12" s="1" customFormat="1" ht="12" customHeight="1">
      <c r="B25" s="31"/>
      <c r="D25" s="26" t="s">
        <v>31</v>
      </c>
      <c r="I25" s="26" t="s">
        <v>25</v>
      </c>
      <c r="J25" s="24" t="str">
        <f>IF('Rekapitulace stavby'!AN19="","",'Rekapitulace stavby'!AN19)</f>
        <v/>
      </c>
      <c r="L25" s="31"/>
    </row>
    <row r="26" spans="2:12" s="1" customFormat="1" ht="18" customHeight="1">
      <c r="B26" s="31"/>
      <c r="E26" s="24" t="str">
        <f>IF('Rekapitulace stavby'!E20="","",'Rekapitulace stavby'!E20)</f>
        <v xml:space="preserve"> </v>
      </c>
      <c r="I26" s="26" t="s">
        <v>26</v>
      </c>
      <c r="J26" s="24" t="str">
        <f>IF('Rekapitulace stavby'!AN20="","",'Rekapitulace stavby'!AN20)</f>
        <v/>
      </c>
      <c r="L26" s="31"/>
    </row>
    <row r="27" spans="2:12" s="1" customFormat="1" ht="6.95" customHeight="1">
      <c r="B27" s="31"/>
      <c r="L27" s="31"/>
    </row>
    <row r="28" spans="2:12" s="1" customFormat="1" ht="12" customHeight="1">
      <c r="B28" s="31"/>
      <c r="D28" s="26" t="s">
        <v>32</v>
      </c>
      <c r="L28" s="31"/>
    </row>
    <row r="29" spans="2:12" s="7" customFormat="1" ht="16.5" customHeight="1">
      <c r="B29" s="93"/>
      <c r="E29" s="227" t="s">
        <v>1</v>
      </c>
      <c r="F29" s="227"/>
      <c r="G29" s="227"/>
      <c r="H29" s="227"/>
      <c r="L29" s="93"/>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4" t="s">
        <v>33</v>
      </c>
      <c r="J32" s="65">
        <f>ROUND(J123, 2)</f>
        <v>0</v>
      </c>
      <c r="L32" s="31"/>
    </row>
    <row r="33" spans="2:12" s="1" customFormat="1" ht="6.95" customHeight="1">
      <c r="B33" s="31"/>
      <c r="D33" s="52"/>
      <c r="E33" s="52"/>
      <c r="F33" s="52"/>
      <c r="G33" s="52"/>
      <c r="H33" s="52"/>
      <c r="I33" s="52"/>
      <c r="J33" s="52"/>
      <c r="K33" s="52"/>
      <c r="L33" s="31"/>
    </row>
    <row r="34" spans="2:12" s="1" customFormat="1" ht="14.45" customHeight="1">
      <c r="B34" s="31"/>
      <c r="F34" s="34" t="s">
        <v>35</v>
      </c>
      <c r="I34" s="34" t="s">
        <v>34</v>
      </c>
      <c r="J34" s="34" t="s">
        <v>36</v>
      </c>
      <c r="L34" s="31"/>
    </row>
    <row r="35" spans="2:12" s="1" customFormat="1" ht="14.45" customHeight="1">
      <c r="B35" s="31"/>
      <c r="D35" s="54" t="s">
        <v>37</v>
      </c>
      <c r="E35" s="26" t="s">
        <v>38</v>
      </c>
      <c r="F35" s="85">
        <f>ROUND((SUM(BE123:BE348)),  2)</f>
        <v>0</v>
      </c>
      <c r="I35" s="95">
        <v>0.21</v>
      </c>
      <c r="J35" s="85">
        <f>ROUND(((SUM(BE123:BE348))*I35),  2)</f>
        <v>0</v>
      </c>
      <c r="L35" s="31"/>
    </row>
    <row r="36" spans="2:12" s="1" customFormat="1" ht="14.45" customHeight="1">
      <c r="B36" s="31"/>
      <c r="E36" s="26" t="s">
        <v>39</v>
      </c>
      <c r="F36" s="85">
        <f>ROUND((SUM(BF123:BF348)),  2)</f>
        <v>0</v>
      </c>
      <c r="I36" s="95">
        <v>0.15</v>
      </c>
      <c r="J36" s="85">
        <f>ROUND(((SUM(BF123:BF348))*I36),  2)</f>
        <v>0</v>
      </c>
      <c r="L36" s="31"/>
    </row>
    <row r="37" spans="2:12" s="1" customFormat="1" ht="14.45" hidden="1" customHeight="1">
      <c r="B37" s="31"/>
      <c r="E37" s="26" t="s">
        <v>40</v>
      </c>
      <c r="F37" s="85">
        <f>ROUND((SUM(BG123:BG348)),  2)</f>
        <v>0</v>
      </c>
      <c r="I37" s="95">
        <v>0.21</v>
      </c>
      <c r="J37" s="85">
        <f>0</f>
        <v>0</v>
      </c>
      <c r="L37" s="31"/>
    </row>
    <row r="38" spans="2:12" s="1" customFormat="1" ht="14.45" hidden="1" customHeight="1">
      <c r="B38" s="31"/>
      <c r="E38" s="26" t="s">
        <v>41</v>
      </c>
      <c r="F38" s="85">
        <f>ROUND((SUM(BH123:BH348)),  2)</f>
        <v>0</v>
      </c>
      <c r="I38" s="95">
        <v>0.15</v>
      </c>
      <c r="J38" s="85">
        <f>0</f>
        <v>0</v>
      </c>
      <c r="L38" s="31"/>
    </row>
    <row r="39" spans="2:12" s="1" customFormat="1" ht="14.45" hidden="1" customHeight="1">
      <c r="B39" s="31"/>
      <c r="E39" s="26" t="s">
        <v>42</v>
      </c>
      <c r="F39" s="85">
        <f>ROUND((SUM(BI123:BI348)),  2)</f>
        <v>0</v>
      </c>
      <c r="I39" s="95">
        <v>0</v>
      </c>
      <c r="J39" s="85">
        <f>0</f>
        <v>0</v>
      </c>
      <c r="L39" s="31"/>
    </row>
    <row r="40" spans="2:12" s="1" customFormat="1" ht="6.95" customHeight="1">
      <c r="B40" s="31"/>
      <c r="L40" s="31"/>
    </row>
    <row r="41" spans="2:12" s="1" customFormat="1" ht="25.35" customHeight="1">
      <c r="B41" s="31"/>
      <c r="C41" s="96"/>
      <c r="D41" s="97" t="s">
        <v>43</v>
      </c>
      <c r="E41" s="56"/>
      <c r="F41" s="56"/>
      <c r="G41" s="98" t="s">
        <v>44</v>
      </c>
      <c r="H41" s="99" t="s">
        <v>45</v>
      </c>
      <c r="I41" s="56"/>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46</v>
      </c>
      <c r="E50" s="41"/>
      <c r="F50" s="41"/>
      <c r="G50" s="40" t="s">
        <v>47</v>
      </c>
      <c r="H50" s="41"/>
      <c r="I50" s="41"/>
      <c r="J50" s="41"/>
      <c r="K50" s="41"/>
      <c r="L50" s="31"/>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2.75">
      <c r="B61" s="31"/>
      <c r="D61" s="42" t="s">
        <v>48</v>
      </c>
      <c r="E61" s="33"/>
      <c r="F61" s="102" t="s">
        <v>49</v>
      </c>
      <c r="G61" s="42" t="s">
        <v>48</v>
      </c>
      <c r="H61" s="33"/>
      <c r="I61" s="33"/>
      <c r="J61" s="103" t="s">
        <v>49</v>
      </c>
      <c r="K61" s="33"/>
      <c r="L61" s="31"/>
    </row>
    <row r="62" spans="2:12">
      <c r="B62" s="19"/>
      <c r="L62" s="19"/>
    </row>
    <row r="63" spans="2:12">
      <c r="B63" s="19"/>
      <c r="L63" s="19"/>
    </row>
    <row r="64" spans="2:12">
      <c r="B64" s="19"/>
      <c r="L64" s="19"/>
    </row>
    <row r="65" spans="2:12" s="1" customFormat="1" ht="12.75">
      <c r="B65" s="31"/>
      <c r="D65" s="40" t="s">
        <v>50</v>
      </c>
      <c r="E65" s="41"/>
      <c r="F65" s="41"/>
      <c r="G65" s="40" t="s">
        <v>51</v>
      </c>
      <c r="H65" s="41"/>
      <c r="I65" s="41"/>
      <c r="J65" s="41"/>
      <c r="K65" s="41"/>
      <c r="L65" s="31"/>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2.75">
      <c r="B76" s="31"/>
      <c r="D76" s="42" t="s">
        <v>48</v>
      </c>
      <c r="E76" s="33"/>
      <c r="F76" s="102" t="s">
        <v>49</v>
      </c>
      <c r="G76" s="42" t="s">
        <v>48</v>
      </c>
      <c r="H76" s="33"/>
      <c r="I76" s="33"/>
      <c r="J76" s="103" t="s">
        <v>49</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126</v>
      </c>
      <c r="L82" s="31"/>
    </row>
    <row r="83" spans="2:12" s="1" customFormat="1" ht="6.95" customHeight="1">
      <c r="B83" s="31"/>
      <c r="L83" s="31"/>
    </row>
    <row r="84" spans="2:12" s="1" customFormat="1" ht="12" customHeight="1">
      <c r="B84" s="31"/>
      <c r="C84" s="26" t="s">
        <v>16</v>
      </c>
      <c r="L84" s="31"/>
    </row>
    <row r="85" spans="2:12" s="1" customFormat="1" ht="16.5" customHeight="1">
      <c r="B85" s="31"/>
      <c r="E85" s="237" t="str">
        <f>E7</f>
        <v>Nemocnice TGM Hodonín, PD modernizace OS</v>
      </c>
      <c r="F85" s="238"/>
      <c r="G85" s="238"/>
      <c r="H85" s="238"/>
      <c r="L85" s="31"/>
    </row>
    <row r="86" spans="2:12" ht="12" customHeight="1">
      <c r="B86" s="19"/>
      <c r="C86" s="26" t="s">
        <v>122</v>
      </c>
      <c r="L86" s="19"/>
    </row>
    <row r="87" spans="2:12" s="1" customFormat="1" ht="16.5" customHeight="1">
      <c r="B87" s="31"/>
      <c r="E87" s="237" t="s">
        <v>723</v>
      </c>
      <c r="F87" s="236"/>
      <c r="G87" s="236"/>
      <c r="H87" s="236"/>
      <c r="L87" s="31"/>
    </row>
    <row r="88" spans="2:12" s="1" customFormat="1" ht="12" customHeight="1">
      <c r="B88" s="31"/>
      <c r="C88" s="26" t="s">
        <v>124</v>
      </c>
      <c r="L88" s="31"/>
    </row>
    <row r="89" spans="2:12" s="1" customFormat="1" ht="16.5" customHeight="1">
      <c r="B89" s="31"/>
      <c r="E89" s="231" t="str">
        <f>E11</f>
        <v>D.1.4d - Elektroinstalace</v>
      </c>
      <c r="F89" s="236"/>
      <c r="G89" s="236"/>
      <c r="H89" s="236"/>
      <c r="L89" s="31"/>
    </row>
    <row r="90" spans="2:12" s="1" customFormat="1" ht="6.95" customHeight="1">
      <c r="B90" s="31"/>
      <c r="L90" s="31"/>
    </row>
    <row r="91" spans="2:12" s="1" customFormat="1" ht="12" customHeight="1">
      <c r="B91" s="31"/>
      <c r="C91" s="26" t="s">
        <v>20</v>
      </c>
      <c r="F91" s="24" t="str">
        <f>F14</f>
        <v xml:space="preserve"> </v>
      </c>
      <c r="I91" s="26" t="s">
        <v>22</v>
      </c>
      <c r="J91" s="51" t="str">
        <f>IF(J14="","",J14)</f>
        <v>7.2.2023</v>
      </c>
      <c r="L91" s="31"/>
    </row>
    <row r="92" spans="2:12" s="1" customFormat="1" ht="6.95" customHeight="1">
      <c r="B92" s="31"/>
      <c r="L92" s="31"/>
    </row>
    <row r="93" spans="2:12" s="1" customFormat="1" ht="15.2" customHeight="1">
      <c r="B93" s="31"/>
      <c r="C93" s="26" t="s">
        <v>24</v>
      </c>
      <c r="F93" s="24" t="str">
        <f>E17</f>
        <v xml:space="preserve"> </v>
      </c>
      <c r="I93" s="26" t="s">
        <v>29</v>
      </c>
      <c r="J93" s="29" t="str">
        <f>E23</f>
        <v xml:space="preserve"> </v>
      </c>
      <c r="L93" s="31"/>
    </row>
    <row r="94" spans="2:12" s="1" customFormat="1" ht="15.2" customHeight="1">
      <c r="B94" s="31"/>
      <c r="C94" s="26" t="s">
        <v>27</v>
      </c>
      <c r="F94" s="24" t="str">
        <f>IF(E20="","",E20)</f>
        <v>Vyplň údaj</v>
      </c>
      <c r="I94" s="26" t="s">
        <v>31</v>
      </c>
      <c r="J94" s="29" t="str">
        <f>E26</f>
        <v xml:space="preserve"> </v>
      </c>
      <c r="L94" s="31"/>
    </row>
    <row r="95" spans="2:12" s="1" customFormat="1" ht="10.35" customHeight="1">
      <c r="B95" s="31"/>
      <c r="L95" s="31"/>
    </row>
    <row r="96" spans="2:12" s="1" customFormat="1" ht="29.25" customHeight="1">
      <c r="B96" s="31"/>
      <c r="C96" s="104" t="s">
        <v>127</v>
      </c>
      <c r="D96" s="96"/>
      <c r="E96" s="96"/>
      <c r="F96" s="96"/>
      <c r="G96" s="96"/>
      <c r="H96" s="96"/>
      <c r="I96" s="96"/>
      <c r="J96" s="105" t="s">
        <v>128</v>
      </c>
      <c r="K96" s="96"/>
      <c r="L96" s="31"/>
    </row>
    <row r="97" spans="2:47" s="1" customFormat="1" ht="10.35" customHeight="1">
      <c r="B97" s="31"/>
      <c r="L97" s="31"/>
    </row>
    <row r="98" spans="2:47" s="1" customFormat="1" ht="22.9" customHeight="1">
      <c r="B98" s="31"/>
      <c r="C98" s="106" t="s">
        <v>129</v>
      </c>
      <c r="J98" s="65">
        <f>J123</f>
        <v>0</v>
      </c>
      <c r="L98" s="31"/>
      <c r="AU98" s="16" t="s">
        <v>130</v>
      </c>
    </row>
    <row r="99" spans="2:47" s="8" customFormat="1" ht="24.95" customHeight="1">
      <c r="B99" s="107"/>
      <c r="D99" s="108" t="s">
        <v>725</v>
      </c>
      <c r="E99" s="109"/>
      <c r="F99" s="109"/>
      <c r="G99" s="109"/>
      <c r="H99" s="109"/>
      <c r="I99" s="109"/>
      <c r="J99" s="110">
        <f>J124</f>
        <v>0</v>
      </c>
      <c r="L99" s="107"/>
    </row>
    <row r="100" spans="2:47" s="8" customFormat="1" ht="24.95" customHeight="1">
      <c r="B100" s="107"/>
      <c r="D100" s="108" t="s">
        <v>726</v>
      </c>
      <c r="E100" s="109"/>
      <c r="F100" s="109"/>
      <c r="G100" s="109"/>
      <c r="H100" s="109"/>
      <c r="I100" s="109"/>
      <c r="J100" s="110">
        <f>J187</f>
        <v>0</v>
      </c>
      <c r="L100" s="107"/>
    </row>
    <row r="101" spans="2:47" s="8" customFormat="1" ht="24.95" customHeight="1">
      <c r="B101" s="107"/>
      <c r="D101" s="108" t="s">
        <v>727</v>
      </c>
      <c r="E101" s="109"/>
      <c r="F101" s="109"/>
      <c r="G101" s="109"/>
      <c r="H101" s="109"/>
      <c r="I101" s="109"/>
      <c r="J101" s="110">
        <f>J250</f>
        <v>0</v>
      </c>
      <c r="L101" s="107"/>
    </row>
    <row r="102" spans="2:47" s="1" customFormat="1" ht="21.75" customHeight="1">
      <c r="B102" s="31"/>
      <c r="L102" s="31"/>
    </row>
    <row r="103" spans="2:47" s="1" customFormat="1" ht="6.95" customHeight="1">
      <c r="B103" s="43"/>
      <c r="C103" s="44"/>
      <c r="D103" s="44"/>
      <c r="E103" s="44"/>
      <c r="F103" s="44"/>
      <c r="G103" s="44"/>
      <c r="H103" s="44"/>
      <c r="I103" s="44"/>
      <c r="J103" s="44"/>
      <c r="K103" s="44"/>
      <c r="L103" s="31"/>
    </row>
    <row r="107" spans="2:47" s="1" customFormat="1" ht="6.95" customHeight="1">
      <c r="B107" s="45"/>
      <c r="C107" s="46"/>
      <c r="D107" s="46"/>
      <c r="E107" s="46"/>
      <c r="F107" s="46"/>
      <c r="G107" s="46"/>
      <c r="H107" s="46"/>
      <c r="I107" s="46"/>
      <c r="J107" s="46"/>
      <c r="K107" s="46"/>
      <c r="L107" s="31"/>
    </row>
    <row r="108" spans="2:47" s="1" customFormat="1" ht="24.95" customHeight="1">
      <c r="B108" s="31"/>
      <c r="C108" s="20" t="s">
        <v>133</v>
      </c>
      <c r="L108" s="31"/>
    </row>
    <row r="109" spans="2:47" s="1" customFormat="1" ht="6.95" customHeight="1">
      <c r="B109" s="31"/>
      <c r="L109" s="31"/>
    </row>
    <row r="110" spans="2:47" s="1" customFormat="1" ht="12" customHeight="1">
      <c r="B110" s="31"/>
      <c r="C110" s="26" t="s">
        <v>16</v>
      </c>
      <c r="L110" s="31"/>
    </row>
    <row r="111" spans="2:47" s="1" customFormat="1" ht="16.5" customHeight="1">
      <c r="B111" s="31"/>
      <c r="E111" s="237" t="str">
        <f>E7</f>
        <v>Nemocnice TGM Hodonín, PD modernizace OS</v>
      </c>
      <c r="F111" s="238"/>
      <c r="G111" s="238"/>
      <c r="H111" s="238"/>
      <c r="L111" s="31"/>
    </row>
    <row r="112" spans="2:47" ht="12" customHeight="1">
      <c r="B112" s="19"/>
      <c r="C112" s="26" t="s">
        <v>122</v>
      </c>
      <c r="L112" s="19"/>
    </row>
    <row r="113" spans="2:65" s="1" customFormat="1" ht="16.5" customHeight="1">
      <c r="B113" s="31"/>
      <c r="E113" s="237" t="s">
        <v>723</v>
      </c>
      <c r="F113" s="236"/>
      <c r="G113" s="236"/>
      <c r="H113" s="236"/>
      <c r="L113" s="31"/>
    </row>
    <row r="114" spans="2:65" s="1" customFormat="1" ht="12" customHeight="1">
      <c r="B114" s="31"/>
      <c r="C114" s="26" t="s">
        <v>124</v>
      </c>
      <c r="L114" s="31"/>
    </row>
    <row r="115" spans="2:65" s="1" customFormat="1" ht="16.5" customHeight="1">
      <c r="B115" s="31"/>
      <c r="E115" s="231" t="str">
        <f>E11</f>
        <v>D.1.4d - Elektroinstalace</v>
      </c>
      <c r="F115" s="236"/>
      <c r="G115" s="236"/>
      <c r="H115" s="236"/>
      <c r="L115" s="31"/>
    </row>
    <row r="116" spans="2:65" s="1" customFormat="1" ht="6.95" customHeight="1">
      <c r="B116" s="31"/>
      <c r="L116" s="31"/>
    </row>
    <row r="117" spans="2:65" s="1" customFormat="1" ht="12" customHeight="1">
      <c r="B117" s="31"/>
      <c r="C117" s="26" t="s">
        <v>20</v>
      </c>
      <c r="F117" s="24" t="str">
        <f>F14</f>
        <v xml:space="preserve"> </v>
      </c>
      <c r="I117" s="26" t="s">
        <v>22</v>
      </c>
      <c r="J117" s="51" t="str">
        <f>IF(J14="","",J14)</f>
        <v>7.2.2023</v>
      </c>
      <c r="L117" s="31"/>
    </row>
    <row r="118" spans="2:65" s="1" customFormat="1" ht="6.95" customHeight="1">
      <c r="B118" s="31"/>
      <c r="L118" s="31"/>
    </row>
    <row r="119" spans="2:65" s="1" customFormat="1" ht="15.2" customHeight="1">
      <c r="B119" s="31"/>
      <c r="C119" s="26" t="s">
        <v>24</v>
      </c>
      <c r="F119" s="24" t="str">
        <f>E17</f>
        <v xml:space="preserve"> </v>
      </c>
      <c r="I119" s="26" t="s">
        <v>29</v>
      </c>
      <c r="J119" s="29" t="str">
        <f>E23</f>
        <v xml:space="preserve"> </v>
      </c>
      <c r="L119" s="31"/>
    </row>
    <row r="120" spans="2:65" s="1" customFormat="1" ht="15.2" customHeight="1">
      <c r="B120" s="31"/>
      <c r="C120" s="26" t="s">
        <v>27</v>
      </c>
      <c r="F120" s="24" t="str">
        <f>IF(E20="","",E20)</f>
        <v>Vyplň údaj</v>
      </c>
      <c r="I120" s="26" t="s">
        <v>31</v>
      </c>
      <c r="J120" s="29" t="str">
        <f>E26</f>
        <v xml:space="preserve"> </v>
      </c>
      <c r="L120" s="31"/>
    </row>
    <row r="121" spans="2:65" s="1" customFormat="1" ht="10.35" customHeight="1">
      <c r="B121" s="31"/>
      <c r="L121" s="31"/>
    </row>
    <row r="122" spans="2:65" s="9" customFormat="1" ht="29.25" customHeight="1">
      <c r="B122" s="111"/>
      <c r="C122" s="112" t="s">
        <v>134</v>
      </c>
      <c r="D122" s="113" t="s">
        <v>58</v>
      </c>
      <c r="E122" s="113" t="s">
        <v>54</v>
      </c>
      <c r="F122" s="113" t="s">
        <v>55</v>
      </c>
      <c r="G122" s="113" t="s">
        <v>135</v>
      </c>
      <c r="H122" s="113" t="s">
        <v>136</v>
      </c>
      <c r="I122" s="113" t="s">
        <v>137</v>
      </c>
      <c r="J122" s="114" t="s">
        <v>128</v>
      </c>
      <c r="K122" s="115" t="s">
        <v>138</v>
      </c>
      <c r="L122" s="111"/>
      <c r="M122" s="58" t="s">
        <v>1</v>
      </c>
      <c r="N122" s="59" t="s">
        <v>37</v>
      </c>
      <c r="O122" s="59" t="s">
        <v>139</v>
      </c>
      <c r="P122" s="59" t="s">
        <v>140</v>
      </c>
      <c r="Q122" s="59" t="s">
        <v>141</v>
      </c>
      <c r="R122" s="59" t="s">
        <v>142</v>
      </c>
      <c r="S122" s="59" t="s">
        <v>143</v>
      </c>
      <c r="T122" s="59" t="s">
        <v>144</v>
      </c>
      <c r="U122" s="60" t="s">
        <v>145</v>
      </c>
    </row>
    <row r="123" spans="2:65" s="1" customFormat="1" ht="22.9" customHeight="1">
      <c r="B123" s="31"/>
      <c r="C123" s="63" t="s">
        <v>146</v>
      </c>
      <c r="J123" s="116">
        <f>BK123</f>
        <v>0</v>
      </c>
      <c r="L123" s="31"/>
      <c r="M123" s="61"/>
      <c r="N123" s="52"/>
      <c r="O123" s="52"/>
      <c r="P123" s="117">
        <f>P124+P187+P250</f>
        <v>0</v>
      </c>
      <c r="Q123" s="52"/>
      <c r="R123" s="117">
        <f>R124+R187+R250</f>
        <v>0</v>
      </c>
      <c r="S123" s="52"/>
      <c r="T123" s="117">
        <f>T124+T187+T250</f>
        <v>0</v>
      </c>
      <c r="U123" s="53"/>
      <c r="AT123" s="16" t="s">
        <v>72</v>
      </c>
      <c r="AU123" s="16" t="s">
        <v>130</v>
      </c>
      <c r="BK123" s="118">
        <f>BK124+BK187+BK250</f>
        <v>0</v>
      </c>
    </row>
    <row r="124" spans="2:65" s="10" customFormat="1" ht="25.9" customHeight="1">
      <c r="B124" s="119"/>
      <c r="D124" s="120" t="s">
        <v>72</v>
      </c>
      <c r="E124" s="121" t="s">
        <v>728</v>
      </c>
      <c r="F124" s="121" t="s">
        <v>729</v>
      </c>
      <c r="I124" s="122"/>
      <c r="J124" s="123">
        <f>BK124</f>
        <v>0</v>
      </c>
      <c r="L124" s="119"/>
      <c r="M124" s="124"/>
      <c r="P124" s="125">
        <f>SUM(P125:P186)</f>
        <v>0</v>
      </c>
      <c r="R124" s="125">
        <f>SUM(R125:R186)</f>
        <v>0</v>
      </c>
      <c r="T124" s="125">
        <f>SUM(T125:T186)</f>
        <v>0</v>
      </c>
      <c r="U124" s="126"/>
      <c r="AR124" s="120" t="s">
        <v>79</v>
      </c>
      <c r="AT124" s="127" t="s">
        <v>72</v>
      </c>
      <c r="AU124" s="127" t="s">
        <v>12</v>
      </c>
      <c r="AY124" s="120" t="s">
        <v>148</v>
      </c>
      <c r="BK124" s="128">
        <f>SUM(BK125:BK186)</f>
        <v>0</v>
      </c>
    </row>
    <row r="125" spans="2:65" s="1" customFormat="1" ht="16.5" customHeight="1">
      <c r="B125" s="31"/>
      <c r="C125" s="129" t="s">
        <v>12</v>
      </c>
      <c r="D125" s="129" t="s">
        <v>149</v>
      </c>
      <c r="E125" s="130" t="s">
        <v>730</v>
      </c>
      <c r="F125" s="131" t="s">
        <v>731</v>
      </c>
      <c r="G125" s="132" t="s">
        <v>455</v>
      </c>
      <c r="H125" s="133">
        <v>2</v>
      </c>
      <c r="I125" s="134"/>
      <c r="J125" s="135">
        <f>ROUND(I125*H125,2)</f>
        <v>0</v>
      </c>
      <c r="K125" s="136"/>
      <c r="L125" s="31"/>
      <c r="M125" s="137" t="s">
        <v>1</v>
      </c>
      <c r="N125" s="138" t="s">
        <v>38</v>
      </c>
      <c r="P125" s="139">
        <f>O125*H125</f>
        <v>0</v>
      </c>
      <c r="Q125" s="139">
        <v>0</v>
      </c>
      <c r="R125" s="139">
        <f>Q125*H125</f>
        <v>0</v>
      </c>
      <c r="S125" s="139">
        <v>0</v>
      </c>
      <c r="T125" s="139">
        <f>S125*H125</f>
        <v>0</v>
      </c>
      <c r="U125" s="140" t="s">
        <v>1</v>
      </c>
      <c r="AR125" s="141" t="s">
        <v>153</v>
      </c>
      <c r="AT125" s="141" t="s">
        <v>149</v>
      </c>
      <c r="AU125" s="141" t="s">
        <v>79</v>
      </c>
      <c r="AY125" s="16" t="s">
        <v>148</v>
      </c>
      <c r="BE125" s="142">
        <f>IF(N125="základní",J125,0)</f>
        <v>0</v>
      </c>
      <c r="BF125" s="142">
        <f>IF(N125="snížená",J125,0)</f>
        <v>0</v>
      </c>
      <c r="BG125" s="142">
        <f>IF(N125="zákl. přenesená",J125,0)</f>
        <v>0</v>
      </c>
      <c r="BH125" s="142">
        <f>IF(N125="sníž. přenesená",J125,0)</f>
        <v>0</v>
      </c>
      <c r="BI125" s="142">
        <f>IF(N125="nulová",J125,0)</f>
        <v>0</v>
      </c>
      <c r="BJ125" s="16" t="s">
        <v>79</v>
      </c>
      <c r="BK125" s="142">
        <f>ROUND(I125*H125,2)</f>
        <v>0</v>
      </c>
      <c r="BL125" s="16" t="s">
        <v>153</v>
      </c>
      <c r="BM125" s="141" t="s">
        <v>81</v>
      </c>
    </row>
    <row r="126" spans="2:65" s="1" customFormat="1" ht="48.75">
      <c r="B126" s="31"/>
      <c r="D126" s="143" t="s">
        <v>154</v>
      </c>
      <c r="F126" s="144" t="s">
        <v>732</v>
      </c>
      <c r="I126" s="145"/>
      <c r="L126" s="31"/>
      <c r="M126" s="146"/>
      <c r="U126" s="55"/>
      <c r="AT126" s="16" t="s">
        <v>154</v>
      </c>
      <c r="AU126" s="16" t="s">
        <v>79</v>
      </c>
    </row>
    <row r="127" spans="2:65" s="1" customFormat="1" ht="16.5" customHeight="1">
      <c r="B127" s="31"/>
      <c r="C127" s="129" t="s">
        <v>12</v>
      </c>
      <c r="D127" s="129" t="s">
        <v>149</v>
      </c>
      <c r="E127" s="130" t="s">
        <v>733</v>
      </c>
      <c r="F127" s="131" t="s">
        <v>734</v>
      </c>
      <c r="G127" s="132" t="s">
        <v>455</v>
      </c>
      <c r="H127" s="133">
        <v>2</v>
      </c>
      <c r="I127" s="134"/>
      <c r="J127" s="135">
        <f>ROUND(I127*H127,2)</f>
        <v>0</v>
      </c>
      <c r="K127" s="136"/>
      <c r="L127" s="31"/>
      <c r="M127" s="137" t="s">
        <v>1</v>
      </c>
      <c r="N127" s="138" t="s">
        <v>38</v>
      </c>
      <c r="P127" s="139">
        <f>O127*H127</f>
        <v>0</v>
      </c>
      <c r="Q127" s="139">
        <v>0</v>
      </c>
      <c r="R127" s="139">
        <f>Q127*H127</f>
        <v>0</v>
      </c>
      <c r="S127" s="139">
        <v>0</v>
      </c>
      <c r="T127" s="139">
        <f>S127*H127</f>
        <v>0</v>
      </c>
      <c r="U127" s="140" t="s">
        <v>1</v>
      </c>
      <c r="AR127" s="141" t="s">
        <v>153</v>
      </c>
      <c r="AT127" s="141" t="s">
        <v>149</v>
      </c>
      <c r="AU127" s="141" t="s">
        <v>79</v>
      </c>
      <c r="AY127" s="16" t="s">
        <v>148</v>
      </c>
      <c r="BE127" s="142">
        <f>IF(N127="základní",J127,0)</f>
        <v>0</v>
      </c>
      <c r="BF127" s="142">
        <f>IF(N127="snížená",J127,0)</f>
        <v>0</v>
      </c>
      <c r="BG127" s="142">
        <f>IF(N127="zákl. přenesená",J127,0)</f>
        <v>0</v>
      </c>
      <c r="BH127" s="142">
        <f>IF(N127="sníž. přenesená",J127,0)</f>
        <v>0</v>
      </c>
      <c r="BI127" s="142">
        <f>IF(N127="nulová",J127,0)</f>
        <v>0</v>
      </c>
      <c r="BJ127" s="16" t="s">
        <v>79</v>
      </c>
      <c r="BK127" s="142">
        <f>ROUND(I127*H127,2)</f>
        <v>0</v>
      </c>
      <c r="BL127" s="16" t="s">
        <v>153</v>
      </c>
      <c r="BM127" s="141" t="s">
        <v>153</v>
      </c>
    </row>
    <row r="128" spans="2:65" s="1" customFormat="1" ht="19.5">
      <c r="B128" s="31"/>
      <c r="D128" s="143" t="s">
        <v>154</v>
      </c>
      <c r="F128" s="144" t="s">
        <v>735</v>
      </c>
      <c r="I128" s="145"/>
      <c r="L128" s="31"/>
      <c r="M128" s="146"/>
      <c r="U128" s="55"/>
      <c r="AT128" s="16" t="s">
        <v>154</v>
      </c>
      <c r="AU128" s="16" t="s">
        <v>79</v>
      </c>
    </row>
    <row r="129" spans="2:65" s="1" customFormat="1" ht="16.5" customHeight="1">
      <c r="B129" s="31"/>
      <c r="C129" s="129" t="s">
        <v>12</v>
      </c>
      <c r="D129" s="129" t="s">
        <v>149</v>
      </c>
      <c r="E129" s="130" t="s">
        <v>736</v>
      </c>
      <c r="F129" s="131" t="s">
        <v>737</v>
      </c>
      <c r="G129" s="132" t="s">
        <v>455</v>
      </c>
      <c r="H129" s="133">
        <v>1</v>
      </c>
      <c r="I129" s="134"/>
      <c r="J129" s="135">
        <f>ROUND(I129*H129,2)</f>
        <v>0</v>
      </c>
      <c r="K129" s="136"/>
      <c r="L129" s="31"/>
      <c r="M129" s="137" t="s">
        <v>1</v>
      </c>
      <c r="N129" s="138" t="s">
        <v>38</v>
      </c>
      <c r="P129" s="139">
        <f>O129*H129</f>
        <v>0</v>
      </c>
      <c r="Q129" s="139">
        <v>0</v>
      </c>
      <c r="R129" s="139">
        <f>Q129*H129</f>
        <v>0</v>
      </c>
      <c r="S129" s="139">
        <v>0</v>
      </c>
      <c r="T129" s="139">
        <f>S129*H129</f>
        <v>0</v>
      </c>
      <c r="U129" s="140" t="s">
        <v>1</v>
      </c>
      <c r="AR129" s="141" t="s">
        <v>153</v>
      </c>
      <c r="AT129" s="141" t="s">
        <v>149</v>
      </c>
      <c r="AU129" s="141" t="s">
        <v>79</v>
      </c>
      <c r="AY129" s="16" t="s">
        <v>148</v>
      </c>
      <c r="BE129" s="142">
        <f>IF(N129="základní",J129,0)</f>
        <v>0</v>
      </c>
      <c r="BF129" s="142">
        <f>IF(N129="snížená",J129,0)</f>
        <v>0</v>
      </c>
      <c r="BG129" s="142">
        <f>IF(N129="zákl. přenesená",J129,0)</f>
        <v>0</v>
      </c>
      <c r="BH129" s="142">
        <f>IF(N129="sníž. přenesená",J129,0)</f>
        <v>0</v>
      </c>
      <c r="BI129" s="142">
        <f>IF(N129="nulová",J129,0)</f>
        <v>0</v>
      </c>
      <c r="BJ129" s="16" t="s">
        <v>79</v>
      </c>
      <c r="BK129" s="142">
        <f>ROUND(I129*H129,2)</f>
        <v>0</v>
      </c>
      <c r="BL129" s="16" t="s">
        <v>153</v>
      </c>
      <c r="BM129" s="141" t="s">
        <v>168</v>
      </c>
    </row>
    <row r="130" spans="2:65" s="1" customFormat="1" ht="19.5">
      <c r="B130" s="31"/>
      <c r="D130" s="143" t="s">
        <v>154</v>
      </c>
      <c r="F130" s="144" t="s">
        <v>738</v>
      </c>
      <c r="I130" s="145"/>
      <c r="L130" s="31"/>
      <c r="M130" s="146"/>
      <c r="U130" s="55"/>
      <c r="AT130" s="16" t="s">
        <v>154</v>
      </c>
      <c r="AU130" s="16" t="s">
        <v>79</v>
      </c>
    </row>
    <row r="131" spans="2:65" s="1" customFormat="1" ht="16.5" customHeight="1">
      <c r="B131" s="31"/>
      <c r="C131" s="129" t="s">
        <v>12</v>
      </c>
      <c r="D131" s="129" t="s">
        <v>149</v>
      </c>
      <c r="E131" s="130" t="s">
        <v>739</v>
      </c>
      <c r="F131" s="131" t="s">
        <v>740</v>
      </c>
      <c r="G131" s="132" t="s">
        <v>252</v>
      </c>
      <c r="H131" s="133">
        <v>200</v>
      </c>
      <c r="I131" s="134"/>
      <c r="J131" s="135">
        <f>ROUND(I131*H131,2)</f>
        <v>0</v>
      </c>
      <c r="K131" s="136"/>
      <c r="L131" s="31"/>
      <c r="M131" s="137" t="s">
        <v>1</v>
      </c>
      <c r="N131" s="138" t="s">
        <v>38</v>
      </c>
      <c r="P131" s="139">
        <f>O131*H131</f>
        <v>0</v>
      </c>
      <c r="Q131" s="139">
        <v>0</v>
      </c>
      <c r="R131" s="139">
        <f>Q131*H131</f>
        <v>0</v>
      </c>
      <c r="S131" s="139">
        <v>0</v>
      </c>
      <c r="T131" s="139">
        <f>S131*H131</f>
        <v>0</v>
      </c>
      <c r="U131" s="140" t="s">
        <v>1</v>
      </c>
      <c r="AR131" s="141" t="s">
        <v>153</v>
      </c>
      <c r="AT131" s="141" t="s">
        <v>149</v>
      </c>
      <c r="AU131" s="141" t="s">
        <v>79</v>
      </c>
      <c r="AY131" s="16" t="s">
        <v>148</v>
      </c>
      <c r="BE131" s="142">
        <f>IF(N131="základní",J131,0)</f>
        <v>0</v>
      </c>
      <c r="BF131" s="142">
        <f>IF(N131="snížená",J131,0)</f>
        <v>0</v>
      </c>
      <c r="BG131" s="142">
        <f>IF(N131="zákl. přenesená",J131,0)</f>
        <v>0</v>
      </c>
      <c r="BH131" s="142">
        <f>IF(N131="sníž. přenesená",J131,0)</f>
        <v>0</v>
      </c>
      <c r="BI131" s="142">
        <f>IF(N131="nulová",J131,0)</f>
        <v>0</v>
      </c>
      <c r="BJ131" s="16" t="s">
        <v>79</v>
      </c>
      <c r="BK131" s="142">
        <f>ROUND(I131*H131,2)</f>
        <v>0</v>
      </c>
      <c r="BL131" s="16" t="s">
        <v>153</v>
      </c>
      <c r="BM131" s="141" t="s">
        <v>172</v>
      </c>
    </row>
    <row r="132" spans="2:65" s="1" customFormat="1" ht="19.5">
      <c r="B132" s="31"/>
      <c r="D132" s="143" t="s">
        <v>154</v>
      </c>
      <c r="F132" s="144" t="s">
        <v>741</v>
      </c>
      <c r="I132" s="145"/>
      <c r="L132" s="31"/>
      <c r="M132" s="146"/>
      <c r="U132" s="55"/>
      <c r="AT132" s="16" t="s">
        <v>154</v>
      </c>
      <c r="AU132" s="16" t="s">
        <v>79</v>
      </c>
    </row>
    <row r="133" spans="2:65" s="1" customFormat="1" ht="16.5" customHeight="1">
      <c r="B133" s="31"/>
      <c r="C133" s="129" t="s">
        <v>12</v>
      </c>
      <c r="D133" s="129" t="s">
        <v>149</v>
      </c>
      <c r="E133" s="130" t="s">
        <v>742</v>
      </c>
      <c r="F133" s="131" t="s">
        <v>743</v>
      </c>
      <c r="G133" s="132" t="s">
        <v>252</v>
      </c>
      <c r="H133" s="133">
        <v>40</v>
      </c>
      <c r="I133" s="134"/>
      <c r="J133" s="135">
        <f>ROUND(I133*H133,2)</f>
        <v>0</v>
      </c>
      <c r="K133" s="136"/>
      <c r="L133" s="31"/>
      <c r="M133" s="137" t="s">
        <v>1</v>
      </c>
      <c r="N133" s="138" t="s">
        <v>38</v>
      </c>
      <c r="P133" s="139">
        <f>O133*H133</f>
        <v>0</v>
      </c>
      <c r="Q133" s="139">
        <v>0</v>
      </c>
      <c r="R133" s="139">
        <f>Q133*H133</f>
        <v>0</v>
      </c>
      <c r="S133" s="139">
        <v>0</v>
      </c>
      <c r="T133" s="139">
        <f>S133*H133</f>
        <v>0</v>
      </c>
      <c r="U133" s="140" t="s">
        <v>1</v>
      </c>
      <c r="AR133" s="141" t="s">
        <v>153</v>
      </c>
      <c r="AT133" s="141" t="s">
        <v>149</v>
      </c>
      <c r="AU133" s="141" t="s">
        <v>79</v>
      </c>
      <c r="AY133" s="16" t="s">
        <v>148</v>
      </c>
      <c r="BE133" s="142">
        <f>IF(N133="základní",J133,0)</f>
        <v>0</v>
      </c>
      <c r="BF133" s="142">
        <f>IF(N133="snížená",J133,0)</f>
        <v>0</v>
      </c>
      <c r="BG133" s="142">
        <f>IF(N133="zákl. přenesená",J133,0)</f>
        <v>0</v>
      </c>
      <c r="BH133" s="142">
        <f>IF(N133="sníž. přenesená",J133,0)</f>
        <v>0</v>
      </c>
      <c r="BI133" s="142">
        <f>IF(N133="nulová",J133,0)</f>
        <v>0</v>
      </c>
      <c r="BJ133" s="16" t="s">
        <v>79</v>
      </c>
      <c r="BK133" s="142">
        <f>ROUND(I133*H133,2)</f>
        <v>0</v>
      </c>
      <c r="BL133" s="16" t="s">
        <v>153</v>
      </c>
      <c r="BM133" s="141" t="s">
        <v>178</v>
      </c>
    </row>
    <row r="134" spans="2:65" s="1" customFormat="1" ht="19.5">
      <c r="B134" s="31"/>
      <c r="D134" s="143" t="s">
        <v>154</v>
      </c>
      <c r="F134" s="144" t="s">
        <v>744</v>
      </c>
      <c r="I134" s="145"/>
      <c r="L134" s="31"/>
      <c r="M134" s="146"/>
      <c r="U134" s="55"/>
      <c r="AT134" s="16" t="s">
        <v>154</v>
      </c>
      <c r="AU134" s="16" t="s">
        <v>79</v>
      </c>
    </row>
    <row r="135" spans="2:65" s="1" customFormat="1" ht="16.5" customHeight="1">
      <c r="B135" s="31"/>
      <c r="C135" s="129" t="s">
        <v>12</v>
      </c>
      <c r="D135" s="129" t="s">
        <v>149</v>
      </c>
      <c r="E135" s="130" t="s">
        <v>745</v>
      </c>
      <c r="F135" s="131" t="s">
        <v>746</v>
      </c>
      <c r="G135" s="132" t="s">
        <v>252</v>
      </c>
      <c r="H135" s="133">
        <v>20</v>
      </c>
      <c r="I135" s="134"/>
      <c r="J135" s="135">
        <f>ROUND(I135*H135,2)</f>
        <v>0</v>
      </c>
      <c r="K135" s="136"/>
      <c r="L135" s="31"/>
      <c r="M135" s="137" t="s">
        <v>1</v>
      </c>
      <c r="N135" s="138" t="s">
        <v>38</v>
      </c>
      <c r="P135" s="139">
        <f>O135*H135</f>
        <v>0</v>
      </c>
      <c r="Q135" s="139">
        <v>0</v>
      </c>
      <c r="R135" s="139">
        <f>Q135*H135</f>
        <v>0</v>
      </c>
      <c r="S135" s="139">
        <v>0</v>
      </c>
      <c r="T135" s="139">
        <f>S135*H135</f>
        <v>0</v>
      </c>
      <c r="U135" s="140" t="s">
        <v>1</v>
      </c>
      <c r="AR135" s="141" t="s">
        <v>153</v>
      </c>
      <c r="AT135" s="141" t="s">
        <v>149</v>
      </c>
      <c r="AU135" s="141" t="s">
        <v>79</v>
      </c>
      <c r="AY135" s="16" t="s">
        <v>148</v>
      </c>
      <c r="BE135" s="142">
        <f>IF(N135="základní",J135,0)</f>
        <v>0</v>
      </c>
      <c r="BF135" s="142">
        <f>IF(N135="snížená",J135,0)</f>
        <v>0</v>
      </c>
      <c r="BG135" s="142">
        <f>IF(N135="zákl. přenesená",J135,0)</f>
        <v>0</v>
      </c>
      <c r="BH135" s="142">
        <f>IF(N135="sníž. přenesená",J135,0)</f>
        <v>0</v>
      </c>
      <c r="BI135" s="142">
        <f>IF(N135="nulová",J135,0)</f>
        <v>0</v>
      </c>
      <c r="BJ135" s="16" t="s">
        <v>79</v>
      </c>
      <c r="BK135" s="142">
        <f>ROUND(I135*H135,2)</f>
        <v>0</v>
      </c>
      <c r="BL135" s="16" t="s">
        <v>153</v>
      </c>
      <c r="BM135" s="141" t="s">
        <v>182</v>
      </c>
    </row>
    <row r="136" spans="2:65" s="1" customFormat="1" ht="19.5">
      <c r="B136" s="31"/>
      <c r="D136" s="143" t="s">
        <v>154</v>
      </c>
      <c r="F136" s="144" t="s">
        <v>747</v>
      </c>
      <c r="I136" s="145"/>
      <c r="L136" s="31"/>
      <c r="M136" s="146"/>
      <c r="U136" s="55"/>
      <c r="AT136" s="16" t="s">
        <v>154</v>
      </c>
      <c r="AU136" s="16" t="s">
        <v>79</v>
      </c>
    </row>
    <row r="137" spans="2:65" s="1" customFormat="1" ht="16.5" customHeight="1">
      <c r="B137" s="31"/>
      <c r="C137" s="129" t="s">
        <v>12</v>
      </c>
      <c r="D137" s="129" t="s">
        <v>149</v>
      </c>
      <c r="E137" s="130" t="s">
        <v>748</v>
      </c>
      <c r="F137" s="131" t="s">
        <v>749</v>
      </c>
      <c r="G137" s="132" t="s">
        <v>455</v>
      </c>
      <c r="H137" s="133">
        <v>2</v>
      </c>
      <c r="I137" s="134"/>
      <c r="J137" s="135">
        <f>ROUND(I137*H137,2)</f>
        <v>0</v>
      </c>
      <c r="K137" s="136"/>
      <c r="L137" s="31"/>
      <c r="M137" s="137" t="s">
        <v>1</v>
      </c>
      <c r="N137" s="138" t="s">
        <v>38</v>
      </c>
      <c r="P137" s="139">
        <f>O137*H137</f>
        <v>0</v>
      </c>
      <c r="Q137" s="139">
        <v>0</v>
      </c>
      <c r="R137" s="139">
        <f>Q137*H137</f>
        <v>0</v>
      </c>
      <c r="S137" s="139">
        <v>0</v>
      </c>
      <c r="T137" s="139">
        <f>S137*H137</f>
        <v>0</v>
      </c>
      <c r="U137" s="140" t="s">
        <v>1</v>
      </c>
      <c r="AR137" s="141" t="s">
        <v>153</v>
      </c>
      <c r="AT137" s="141" t="s">
        <v>149</v>
      </c>
      <c r="AU137" s="141" t="s">
        <v>79</v>
      </c>
      <c r="AY137" s="16" t="s">
        <v>148</v>
      </c>
      <c r="BE137" s="142">
        <f>IF(N137="základní",J137,0)</f>
        <v>0</v>
      </c>
      <c r="BF137" s="142">
        <f>IF(N137="snížená",J137,0)</f>
        <v>0</v>
      </c>
      <c r="BG137" s="142">
        <f>IF(N137="zákl. přenesená",J137,0)</f>
        <v>0</v>
      </c>
      <c r="BH137" s="142">
        <f>IF(N137="sníž. přenesená",J137,0)</f>
        <v>0</v>
      </c>
      <c r="BI137" s="142">
        <f>IF(N137="nulová",J137,0)</f>
        <v>0</v>
      </c>
      <c r="BJ137" s="16" t="s">
        <v>79</v>
      </c>
      <c r="BK137" s="142">
        <f>ROUND(I137*H137,2)</f>
        <v>0</v>
      </c>
      <c r="BL137" s="16" t="s">
        <v>153</v>
      </c>
      <c r="BM137" s="141" t="s">
        <v>189</v>
      </c>
    </row>
    <row r="138" spans="2:65" s="1" customFormat="1" ht="19.5">
      <c r="B138" s="31"/>
      <c r="D138" s="143" t="s">
        <v>154</v>
      </c>
      <c r="F138" s="144" t="s">
        <v>750</v>
      </c>
      <c r="I138" s="145"/>
      <c r="L138" s="31"/>
      <c r="M138" s="146"/>
      <c r="U138" s="55"/>
      <c r="AT138" s="16" t="s">
        <v>154</v>
      </c>
      <c r="AU138" s="16" t="s">
        <v>79</v>
      </c>
    </row>
    <row r="139" spans="2:65" s="1" customFormat="1" ht="16.5" customHeight="1">
      <c r="B139" s="31"/>
      <c r="C139" s="129" t="s">
        <v>12</v>
      </c>
      <c r="D139" s="129" t="s">
        <v>149</v>
      </c>
      <c r="E139" s="130" t="s">
        <v>751</v>
      </c>
      <c r="F139" s="131" t="s">
        <v>752</v>
      </c>
      <c r="G139" s="132" t="s">
        <v>455</v>
      </c>
      <c r="H139" s="133">
        <v>1</v>
      </c>
      <c r="I139" s="134"/>
      <c r="J139" s="135">
        <f>ROUND(I139*H139,2)</f>
        <v>0</v>
      </c>
      <c r="K139" s="136"/>
      <c r="L139" s="31"/>
      <c r="M139" s="137" t="s">
        <v>1</v>
      </c>
      <c r="N139" s="138" t="s">
        <v>38</v>
      </c>
      <c r="P139" s="139">
        <f>O139*H139</f>
        <v>0</v>
      </c>
      <c r="Q139" s="139">
        <v>0</v>
      </c>
      <c r="R139" s="139">
        <f>Q139*H139</f>
        <v>0</v>
      </c>
      <c r="S139" s="139">
        <v>0</v>
      </c>
      <c r="T139" s="139">
        <f>S139*H139</f>
        <v>0</v>
      </c>
      <c r="U139" s="140" t="s">
        <v>1</v>
      </c>
      <c r="AR139" s="141" t="s">
        <v>153</v>
      </c>
      <c r="AT139" s="141" t="s">
        <v>149</v>
      </c>
      <c r="AU139" s="141" t="s">
        <v>79</v>
      </c>
      <c r="AY139" s="16" t="s">
        <v>148</v>
      </c>
      <c r="BE139" s="142">
        <f>IF(N139="základní",J139,0)</f>
        <v>0</v>
      </c>
      <c r="BF139" s="142">
        <f>IF(N139="snížená",J139,0)</f>
        <v>0</v>
      </c>
      <c r="BG139" s="142">
        <f>IF(N139="zákl. přenesená",J139,0)</f>
        <v>0</v>
      </c>
      <c r="BH139" s="142">
        <f>IF(N139="sníž. přenesená",J139,0)</f>
        <v>0</v>
      </c>
      <c r="BI139" s="142">
        <f>IF(N139="nulová",J139,0)</f>
        <v>0</v>
      </c>
      <c r="BJ139" s="16" t="s">
        <v>79</v>
      </c>
      <c r="BK139" s="142">
        <f>ROUND(I139*H139,2)</f>
        <v>0</v>
      </c>
      <c r="BL139" s="16" t="s">
        <v>153</v>
      </c>
      <c r="BM139" s="141" t="s">
        <v>194</v>
      </c>
    </row>
    <row r="140" spans="2:65" s="1" customFormat="1" ht="29.25">
      <c r="B140" s="31"/>
      <c r="D140" s="143" t="s">
        <v>154</v>
      </c>
      <c r="F140" s="144" t="s">
        <v>753</v>
      </c>
      <c r="I140" s="145"/>
      <c r="L140" s="31"/>
      <c r="M140" s="146"/>
      <c r="U140" s="55"/>
      <c r="AT140" s="16" t="s">
        <v>154</v>
      </c>
      <c r="AU140" s="16" t="s">
        <v>79</v>
      </c>
    </row>
    <row r="141" spans="2:65" s="1" customFormat="1" ht="16.5" customHeight="1">
      <c r="B141" s="31"/>
      <c r="C141" s="129" t="s">
        <v>79</v>
      </c>
      <c r="D141" s="129" t="s">
        <v>149</v>
      </c>
      <c r="E141" s="130" t="s">
        <v>754</v>
      </c>
      <c r="F141" s="131" t="s">
        <v>755</v>
      </c>
      <c r="G141" s="132" t="s">
        <v>455</v>
      </c>
      <c r="H141" s="133">
        <v>1</v>
      </c>
      <c r="I141" s="134"/>
      <c r="J141" s="135">
        <f>ROUND(I141*H141,2)</f>
        <v>0</v>
      </c>
      <c r="K141" s="136"/>
      <c r="L141" s="31"/>
      <c r="M141" s="137" t="s">
        <v>1</v>
      </c>
      <c r="N141" s="138" t="s">
        <v>38</v>
      </c>
      <c r="P141" s="139">
        <f>O141*H141</f>
        <v>0</v>
      </c>
      <c r="Q141" s="139">
        <v>0</v>
      </c>
      <c r="R141" s="139">
        <f>Q141*H141</f>
        <v>0</v>
      </c>
      <c r="S141" s="139">
        <v>0</v>
      </c>
      <c r="T141" s="139">
        <f>S141*H141</f>
        <v>0</v>
      </c>
      <c r="U141" s="140" t="s">
        <v>1</v>
      </c>
      <c r="AR141" s="141" t="s">
        <v>153</v>
      </c>
      <c r="AT141" s="141" t="s">
        <v>149</v>
      </c>
      <c r="AU141" s="141" t="s">
        <v>79</v>
      </c>
      <c r="AY141" s="16" t="s">
        <v>148</v>
      </c>
      <c r="BE141" s="142">
        <f>IF(N141="základní",J141,0)</f>
        <v>0</v>
      </c>
      <c r="BF141" s="142">
        <f>IF(N141="snížená",J141,0)</f>
        <v>0</v>
      </c>
      <c r="BG141" s="142">
        <f>IF(N141="zákl. přenesená",J141,0)</f>
        <v>0</v>
      </c>
      <c r="BH141" s="142">
        <f>IF(N141="sníž. přenesená",J141,0)</f>
        <v>0</v>
      </c>
      <c r="BI141" s="142">
        <f>IF(N141="nulová",J141,0)</f>
        <v>0</v>
      </c>
      <c r="BJ141" s="16" t="s">
        <v>79</v>
      </c>
      <c r="BK141" s="142">
        <f>ROUND(I141*H141,2)</f>
        <v>0</v>
      </c>
      <c r="BL141" s="16" t="s">
        <v>153</v>
      </c>
      <c r="BM141" s="141" t="s">
        <v>756</v>
      </c>
    </row>
    <row r="142" spans="2:65" s="1" customFormat="1" ht="19.5">
      <c r="B142" s="31"/>
      <c r="D142" s="143" t="s">
        <v>154</v>
      </c>
      <c r="F142" s="144" t="s">
        <v>757</v>
      </c>
      <c r="I142" s="145"/>
      <c r="L142" s="31"/>
      <c r="M142" s="146"/>
      <c r="U142" s="55"/>
      <c r="AT142" s="16" t="s">
        <v>154</v>
      </c>
      <c r="AU142" s="16" t="s">
        <v>79</v>
      </c>
    </row>
    <row r="143" spans="2:65" s="1" customFormat="1" ht="16.5" customHeight="1">
      <c r="B143" s="31"/>
      <c r="C143" s="129" t="s">
        <v>12</v>
      </c>
      <c r="D143" s="129" t="s">
        <v>149</v>
      </c>
      <c r="E143" s="130" t="s">
        <v>758</v>
      </c>
      <c r="F143" s="131" t="s">
        <v>755</v>
      </c>
      <c r="G143" s="132" t="s">
        <v>455</v>
      </c>
      <c r="H143" s="133">
        <v>2</v>
      </c>
      <c r="I143" s="134"/>
      <c r="J143" s="135">
        <f>ROUND(I143*H143,2)</f>
        <v>0</v>
      </c>
      <c r="K143" s="136"/>
      <c r="L143" s="31"/>
      <c r="M143" s="137" t="s">
        <v>1</v>
      </c>
      <c r="N143" s="138" t="s">
        <v>38</v>
      </c>
      <c r="P143" s="139">
        <f>O143*H143</f>
        <v>0</v>
      </c>
      <c r="Q143" s="139">
        <v>0</v>
      </c>
      <c r="R143" s="139">
        <f>Q143*H143</f>
        <v>0</v>
      </c>
      <c r="S143" s="139">
        <v>0</v>
      </c>
      <c r="T143" s="139">
        <f>S143*H143</f>
        <v>0</v>
      </c>
      <c r="U143" s="140" t="s">
        <v>1</v>
      </c>
      <c r="AR143" s="141" t="s">
        <v>153</v>
      </c>
      <c r="AT143" s="141" t="s">
        <v>149</v>
      </c>
      <c r="AU143" s="141" t="s">
        <v>79</v>
      </c>
      <c r="AY143" s="16" t="s">
        <v>148</v>
      </c>
      <c r="BE143" s="142">
        <f>IF(N143="základní",J143,0)</f>
        <v>0</v>
      </c>
      <c r="BF143" s="142">
        <f>IF(N143="snížená",J143,0)</f>
        <v>0</v>
      </c>
      <c r="BG143" s="142">
        <f>IF(N143="zákl. přenesená",J143,0)</f>
        <v>0</v>
      </c>
      <c r="BH143" s="142">
        <f>IF(N143="sníž. přenesená",J143,0)</f>
        <v>0</v>
      </c>
      <c r="BI143" s="142">
        <f>IF(N143="nulová",J143,0)</f>
        <v>0</v>
      </c>
      <c r="BJ143" s="16" t="s">
        <v>79</v>
      </c>
      <c r="BK143" s="142">
        <f>ROUND(I143*H143,2)</f>
        <v>0</v>
      </c>
      <c r="BL143" s="16" t="s">
        <v>153</v>
      </c>
      <c r="BM143" s="141" t="s">
        <v>198</v>
      </c>
    </row>
    <row r="144" spans="2:65" s="1" customFormat="1" ht="29.25">
      <c r="B144" s="31"/>
      <c r="D144" s="143" t="s">
        <v>154</v>
      </c>
      <c r="F144" s="144" t="s">
        <v>759</v>
      </c>
      <c r="I144" s="145"/>
      <c r="L144" s="31"/>
      <c r="M144" s="146"/>
      <c r="U144" s="55"/>
      <c r="AT144" s="16" t="s">
        <v>154</v>
      </c>
      <c r="AU144" s="16" t="s">
        <v>79</v>
      </c>
    </row>
    <row r="145" spans="2:65" s="1" customFormat="1" ht="16.5" customHeight="1">
      <c r="B145" s="31"/>
      <c r="C145" s="129" t="s">
        <v>12</v>
      </c>
      <c r="D145" s="129" t="s">
        <v>149</v>
      </c>
      <c r="E145" s="130" t="s">
        <v>760</v>
      </c>
      <c r="F145" s="131" t="s">
        <v>761</v>
      </c>
      <c r="G145" s="132" t="s">
        <v>455</v>
      </c>
      <c r="H145" s="133">
        <v>26</v>
      </c>
      <c r="I145" s="134"/>
      <c r="J145" s="135">
        <f>ROUND(I145*H145,2)</f>
        <v>0</v>
      </c>
      <c r="K145" s="136"/>
      <c r="L145" s="31"/>
      <c r="M145" s="137" t="s">
        <v>1</v>
      </c>
      <c r="N145" s="138" t="s">
        <v>38</v>
      </c>
      <c r="P145" s="139">
        <f>O145*H145</f>
        <v>0</v>
      </c>
      <c r="Q145" s="139">
        <v>0</v>
      </c>
      <c r="R145" s="139">
        <f>Q145*H145</f>
        <v>0</v>
      </c>
      <c r="S145" s="139">
        <v>0</v>
      </c>
      <c r="T145" s="139">
        <f>S145*H145</f>
        <v>0</v>
      </c>
      <c r="U145" s="140" t="s">
        <v>1</v>
      </c>
      <c r="AR145" s="141" t="s">
        <v>153</v>
      </c>
      <c r="AT145" s="141" t="s">
        <v>149</v>
      </c>
      <c r="AU145" s="141" t="s">
        <v>79</v>
      </c>
      <c r="AY145" s="16" t="s">
        <v>148</v>
      </c>
      <c r="BE145" s="142">
        <f>IF(N145="základní",J145,0)</f>
        <v>0</v>
      </c>
      <c r="BF145" s="142">
        <f>IF(N145="snížená",J145,0)</f>
        <v>0</v>
      </c>
      <c r="BG145" s="142">
        <f>IF(N145="zákl. přenesená",J145,0)</f>
        <v>0</v>
      </c>
      <c r="BH145" s="142">
        <f>IF(N145="sníž. přenesená",J145,0)</f>
        <v>0</v>
      </c>
      <c r="BI145" s="142">
        <f>IF(N145="nulová",J145,0)</f>
        <v>0</v>
      </c>
      <c r="BJ145" s="16" t="s">
        <v>79</v>
      </c>
      <c r="BK145" s="142">
        <f>ROUND(I145*H145,2)</f>
        <v>0</v>
      </c>
      <c r="BL145" s="16" t="s">
        <v>153</v>
      </c>
      <c r="BM145" s="141" t="s">
        <v>203</v>
      </c>
    </row>
    <row r="146" spans="2:65" s="1" customFormat="1" ht="19.5">
      <c r="B146" s="31"/>
      <c r="D146" s="143" t="s">
        <v>154</v>
      </c>
      <c r="F146" s="144" t="s">
        <v>762</v>
      </c>
      <c r="I146" s="145"/>
      <c r="L146" s="31"/>
      <c r="M146" s="146"/>
      <c r="U146" s="55"/>
      <c r="AT146" s="16" t="s">
        <v>154</v>
      </c>
      <c r="AU146" s="16" t="s">
        <v>79</v>
      </c>
    </row>
    <row r="147" spans="2:65" s="1" customFormat="1" ht="16.5" customHeight="1">
      <c r="B147" s="31"/>
      <c r="C147" s="129" t="s">
        <v>12</v>
      </c>
      <c r="D147" s="129" t="s">
        <v>149</v>
      </c>
      <c r="E147" s="130" t="s">
        <v>763</v>
      </c>
      <c r="F147" s="131" t="s">
        <v>764</v>
      </c>
      <c r="G147" s="132" t="s">
        <v>455</v>
      </c>
      <c r="H147" s="133">
        <v>2</v>
      </c>
      <c r="I147" s="134"/>
      <c r="J147" s="135">
        <f>ROUND(I147*H147,2)</f>
        <v>0</v>
      </c>
      <c r="K147" s="136"/>
      <c r="L147" s="31"/>
      <c r="M147" s="137" t="s">
        <v>1</v>
      </c>
      <c r="N147" s="138" t="s">
        <v>38</v>
      </c>
      <c r="P147" s="139">
        <f>O147*H147</f>
        <v>0</v>
      </c>
      <c r="Q147" s="139">
        <v>0</v>
      </c>
      <c r="R147" s="139">
        <f>Q147*H147</f>
        <v>0</v>
      </c>
      <c r="S147" s="139">
        <v>0</v>
      </c>
      <c r="T147" s="139">
        <f>S147*H147</f>
        <v>0</v>
      </c>
      <c r="U147" s="140" t="s">
        <v>1</v>
      </c>
      <c r="AR147" s="141" t="s">
        <v>153</v>
      </c>
      <c r="AT147" s="141" t="s">
        <v>149</v>
      </c>
      <c r="AU147" s="141" t="s">
        <v>79</v>
      </c>
      <c r="AY147" s="16" t="s">
        <v>148</v>
      </c>
      <c r="BE147" s="142">
        <f>IF(N147="základní",J147,0)</f>
        <v>0</v>
      </c>
      <c r="BF147" s="142">
        <f>IF(N147="snížená",J147,0)</f>
        <v>0</v>
      </c>
      <c r="BG147" s="142">
        <f>IF(N147="zákl. přenesená",J147,0)</f>
        <v>0</v>
      </c>
      <c r="BH147" s="142">
        <f>IF(N147="sníž. přenesená",J147,0)</f>
        <v>0</v>
      </c>
      <c r="BI147" s="142">
        <f>IF(N147="nulová",J147,0)</f>
        <v>0</v>
      </c>
      <c r="BJ147" s="16" t="s">
        <v>79</v>
      </c>
      <c r="BK147" s="142">
        <f>ROUND(I147*H147,2)</f>
        <v>0</v>
      </c>
      <c r="BL147" s="16" t="s">
        <v>153</v>
      </c>
      <c r="BM147" s="141" t="s">
        <v>208</v>
      </c>
    </row>
    <row r="148" spans="2:65" s="1" customFormat="1" ht="19.5">
      <c r="B148" s="31"/>
      <c r="D148" s="143" t="s">
        <v>154</v>
      </c>
      <c r="F148" s="144" t="s">
        <v>765</v>
      </c>
      <c r="I148" s="145"/>
      <c r="L148" s="31"/>
      <c r="M148" s="146"/>
      <c r="U148" s="55"/>
      <c r="AT148" s="16" t="s">
        <v>154</v>
      </c>
      <c r="AU148" s="16" t="s">
        <v>79</v>
      </c>
    </row>
    <row r="149" spans="2:65" s="1" customFormat="1" ht="16.5" customHeight="1">
      <c r="B149" s="31"/>
      <c r="C149" s="129" t="s">
        <v>12</v>
      </c>
      <c r="D149" s="129" t="s">
        <v>149</v>
      </c>
      <c r="E149" s="130" t="s">
        <v>766</v>
      </c>
      <c r="F149" s="131" t="s">
        <v>767</v>
      </c>
      <c r="G149" s="132" t="s">
        <v>455</v>
      </c>
      <c r="H149" s="133">
        <v>1</v>
      </c>
      <c r="I149" s="134"/>
      <c r="J149" s="135">
        <f>ROUND(I149*H149,2)</f>
        <v>0</v>
      </c>
      <c r="K149" s="136"/>
      <c r="L149" s="31"/>
      <c r="M149" s="137" t="s">
        <v>1</v>
      </c>
      <c r="N149" s="138" t="s">
        <v>38</v>
      </c>
      <c r="P149" s="139">
        <f>O149*H149</f>
        <v>0</v>
      </c>
      <c r="Q149" s="139">
        <v>0</v>
      </c>
      <c r="R149" s="139">
        <f>Q149*H149</f>
        <v>0</v>
      </c>
      <c r="S149" s="139">
        <v>0</v>
      </c>
      <c r="T149" s="139">
        <f>S149*H149</f>
        <v>0</v>
      </c>
      <c r="U149" s="140" t="s">
        <v>1</v>
      </c>
      <c r="AR149" s="141" t="s">
        <v>153</v>
      </c>
      <c r="AT149" s="141" t="s">
        <v>149</v>
      </c>
      <c r="AU149" s="141" t="s">
        <v>79</v>
      </c>
      <c r="AY149" s="16" t="s">
        <v>148</v>
      </c>
      <c r="BE149" s="142">
        <f>IF(N149="základní",J149,0)</f>
        <v>0</v>
      </c>
      <c r="BF149" s="142">
        <f>IF(N149="snížená",J149,0)</f>
        <v>0</v>
      </c>
      <c r="BG149" s="142">
        <f>IF(N149="zákl. přenesená",J149,0)</f>
        <v>0</v>
      </c>
      <c r="BH149" s="142">
        <f>IF(N149="sníž. přenesená",J149,0)</f>
        <v>0</v>
      </c>
      <c r="BI149" s="142">
        <f>IF(N149="nulová",J149,0)</f>
        <v>0</v>
      </c>
      <c r="BJ149" s="16" t="s">
        <v>79</v>
      </c>
      <c r="BK149" s="142">
        <f>ROUND(I149*H149,2)</f>
        <v>0</v>
      </c>
      <c r="BL149" s="16" t="s">
        <v>153</v>
      </c>
      <c r="BM149" s="141" t="s">
        <v>214</v>
      </c>
    </row>
    <row r="150" spans="2:65" s="1" customFormat="1" ht="19.5">
      <c r="B150" s="31"/>
      <c r="D150" s="143" t="s">
        <v>154</v>
      </c>
      <c r="F150" s="144" t="s">
        <v>768</v>
      </c>
      <c r="I150" s="145"/>
      <c r="L150" s="31"/>
      <c r="M150" s="146"/>
      <c r="U150" s="55"/>
      <c r="AT150" s="16" t="s">
        <v>154</v>
      </c>
      <c r="AU150" s="16" t="s">
        <v>79</v>
      </c>
    </row>
    <row r="151" spans="2:65" s="1" customFormat="1" ht="16.5" customHeight="1">
      <c r="B151" s="31"/>
      <c r="C151" s="129" t="s">
        <v>12</v>
      </c>
      <c r="D151" s="129" t="s">
        <v>149</v>
      </c>
      <c r="E151" s="130" t="s">
        <v>769</v>
      </c>
      <c r="F151" s="131" t="s">
        <v>770</v>
      </c>
      <c r="G151" s="132" t="s">
        <v>455</v>
      </c>
      <c r="H151" s="133">
        <v>10</v>
      </c>
      <c r="I151" s="134"/>
      <c r="J151" s="135">
        <f>ROUND(I151*H151,2)</f>
        <v>0</v>
      </c>
      <c r="K151" s="136"/>
      <c r="L151" s="31"/>
      <c r="M151" s="137" t="s">
        <v>1</v>
      </c>
      <c r="N151" s="138" t="s">
        <v>38</v>
      </c>
      <c r="P151" s="139">
        <f>O151*H151</f>
        <v>0</v>
      </c>
      <c r="Q151" s="139">
        <v>0</v>
      </c>
      <c r="R151" s="139">
        <f>Q151*H151</f>
        <v>0</v>
      </c>
      <c r="S151" s="139">
        <v>0</v>
      </c>
      <c r="T151" s="139">
        <f>S151*H151</f>
        <v>0</v>
      </c>
      <c r="U151" s="140" t="s">
        <v>1</v>
      </c>
      <c r="AR151" s="141" t="s">
        <v>153</v>
      </c>
      <c r="AT151" s="141" t="s">
        <v>149</v>
      </c>
      <c r="AU151" s="141" t="s">
        <v>79</v>
      </c>
      <c r="AY151" s="16" t="s">
        <v>148</v>
      </c>
      <c r="BE151" s="142">
        <f>IF(N151="základní",J151,0)</f>
        <v>0</v>
      </c>
      <c r="BF151" s="142">
        <f>IF(N151="snížená",J151,0)</f>
        <v>0</v>
      </c>
      <c r="BG151" s="142">
        <f>IF(N151="zákl. přenesená",J151,0)</f>
        <v>0</v>
      </c>
      <c r="BH151" s="142">
        <f>IF(N151="sníž. přenesená",J151,0)</f>
        <v>0</v>
      </c>
      <c r="BI151" s="142">
        <f>IF(N151="nulová",J151,0)</f>
        <v>0</v>
      </c>
      <c r="BJ151" s="16" t="s">
        <v>79</v>
      </c>
      <c r="BK151" s="142">
        <f>ROUND(I151*H151,2)</f>
        <v>0</v>
      </c>
      <c r="BL151" s="16" t="s">
        <v>153</v>
      </c>
      <c r="BM151" s="141" t="s">
        <v>322</v>
      </c>
    </row>
    <row r="152" spans="2:65" s="1" customFormat="1" ht="19.5">
      <c r="B152" s="31"/>
      <c r="D152" s="143" t="s">
        <v>154</v>
      </c>
      <c r="F152" s="144" t="s">
        <v>771</v>
      </c>
      <c r="I152" s="145"/>
      <c r="L152" s="31"/>
      <c r="M152" s="146"/>
      <c r="U152" s="55"/>
      <c r="AT152" s="16" t="s">
        <v>154</v>
      </c>
      <c r="AU152" s="16" t="s">
        <v>79</v>
      </c>
    </row>
    <row r="153" spans="2:65" s="1" customFormat="1" ht="16.5" customHeight="1">
      <c r="B153" s="31"/>
      <c r="C153" s="129" t="s">
        <v>12</v>
      </c>
      <c r="D153" s="129" t="s">
        <v>149</v>
      </c>
      <c r="E153" s="130" t="s">
        <v>772</v>
      </c>
      <c r="F153" s="131" t="s">
        <v>773</v>
      </c>
      <c r="G153" s="132" t="s">
        <v>455</v>
      </c>
      <c r="H153" s="133">
        <v>12</v>
      </c>
      <c r="I153" s="134"/>
      <c r="J153" s="135">
        <f>ROUND(I153*H153,2)</f>
        <v>0</v>
      </c>
      <c r="K153" s="136"/>
      <c r="L153" s="31"/>
      <c r="M153" s="137" t="s">
        <v>1</v>
      </c>
      <c r="N153" s="138" t="s">
        <v>38</v>
      </c>
      <c r="P153" s="139">
        <f>O153*H153</f>
        <v>0</v>
      </c>
      <c r="Q153" s="139">
        <v>0</v>
      </c>
      <c r="R153" s="139">
        <f>Q153*H153</f>
        <v>0</v>
      </c>
      <c r="S153" s="139">
        <v>0</v>
      </c>
      <c r="T153" s="139">
        <f>S153*H153</f>
        <v>0</v>
      </c>
      <c r="U153" s="140" t="s">
        <v>1</v>
      </c>
      <c r="AR153" s="141" t="s">
        <v>153</v>
      </c>
      <c r="AT153" s="141" t="s">
        <v>149</v>
      </c>
      <c r="AU153" s="141" t="s">
        <v>79</v>
      </c>
      <c r="AY153" s="16" t="s">
        <v>148</v>
      </c>
      <c r="BE153" s="142">
        <f>IF(N153="základní",J153,0)</f>
        <v>0</v>
      </c>
      <c r="BF153" s="142">
        <f>IF(N153="snížená",J153,0)</f>
        <v>0</v>
      </c>
      <c r="BG153" s="142">
        <f>IF(N153="zákl. přenesená",J153,0)</f>
        <v>0</v>
      </c>
      <c r="BH153" s="142">
        <f>IF(N153="sníž. přenesená",J153,0)</f>
        <v>0</v>
      </c>
      <c r="BI153" s="142">
        <f>IF(N153="nulová",J153,0)</f>
        <v>0</v>
      </c>
      <c r="BJ153" s="16" t="s">
        <v>79</v>
      </c>
      <c r="BK153" s="142">
        <f>ROUND(I153*H153,2)</f>
        <v>0</v>
      </c>
      <c r="BL153" s="16" t="s">
        <v>153</v>
      </c>
      <c r="BM153" s="141" t="s">
        <v>334</v>
      </c>
    </row>
    <row r="154" spans="2:65" s="1" customFormat="1" ht="29.25">
      <c r="B154" s="31"/>
      <c r="D154" s="143" t="s">
        <v>154</v>
      </c>
      <c r="F154" s="144" t="s">
        <v>774</v>
      </c>
      <c r="I154" s="145"/>
      <c r="L154" s="31"/>
      <c r="M154" s="146"/>
      <c r="U154" s="55"/>
      <c r="AT154" s="16" t="s">
        <v>154</v>
      </c>
      <c r="AU154" s="16" t="s">
        <v>79</v>
      </c>
    </row>
    <row r="155" spans="2:65" s="1" customFormat="1" ht="16.5" customHeight="1">
      <c r="B155" s="31"/>
      <c r="C155" s="129" t="s">
        <v>81</v>
      </c>
      <c r="D155" s="129" t="s">
        <v>149</v>
      </c>
      <c r="E155" s="130" t="s">
        <v>775</v>
      </c>
      <c r="F155" s="131" t="s">
        <v>776</v>
      </c>
      <c r="G155" s="132" t="s">
        <v>455</v>
      </c>
      <c r="H155" s="133">
        <v>12</v>
      </c>
      <c r="I155" s="134"/>
      <c r="J155" s="135">
        <f>ROUND(I155*H155,2)</f>
        <v>0</v>
      </c>
      <c r="K155" s="136"/>
      <c r="L155" s="31"/>
      <c r="M155" s="137" t="s">
        <v>1</v>
      </c>
      <c r="N155" s="138" t="s">
        <v>38</v>
      </c>
      <c r="P155" s="139">
        <f>O155*H155</f>
        <v>0</v>
      </c>
      <c r="Q155" s="139">
        <v>0</v>
      </c>
      <c r="R155" s="139">
        <f>Q155*H155</f>
        <v>0</v>
      </c>
      <c r="S155" s="139">
        <v>0</v>
      </c>
      <c r="T155" s="139">
        <f>S155*H155</f>
        <v>0</v>
      </c>
      <c r="U155" s="140" t="s">
        <v>1</v>
      </c>
      <c r="AR155" s="141" t="s">
        <v>153</v>
      </c>
      <c r="AT155" s="141" t="s">
        <v>149</v>
      </c>
      <c r="AU155" s="141" t="s">
        <v>79</v>
      </c>
      <c r="AY155" s="16" t="s">
        <v>148</v>
      </c>
      <c r="BE155" s="142">
        <f>IF(N155="základní",J155,0)</f>
        <v>0</v>
      </c>
      <c r="BF155" s="142">
        <f>IF(N155="snížená",J155,0)</f>
        <v>0</v>
      </c>
      <c r="BG155" s="142">
        <f>IF(N155="zákl. přenesená",J155,0)</f>
        <v>0</v>
      </c>
      <c r="BH155" s="142">
        <f>IF(N155="sníž. přenesená",J155,0)</f>
        <v>0</v>
      </c>
      <c r="BI155" s="142">
        <f>IF(N155="nulová",J155,0)</f>
        <v>0</v>
      </c>
      <c r="BJ155" s="16" t="s">
        <v>79</v>
      </c>
      <c r="BK155" s="142">
        <f>ROUND(I155*H155,2)</f>
        <v>0</v>
      </c>
      <c r="BL155" s="16" t="s">
        <v>153</v>
      </c>
      <c r="BM155" s="141" t="s">
        <v>777</v>
      </c>
    </row>
    <row r="156" spans="2:65" s="1" customFormat="1" ht="19.5">
      <c r="B156" s="31"/>
      <c r="D156" s="143" t="s">
        <v>154</v>
      </c>
      <c r="F156" s="144" t="s">
        <v>778</v>
      </c>
      <c r="I156" s="145"/>
      <c r="L156" s="31"/>
      <c r="M156" s="146"/>
      <c r="U156" s="55"/>
      <c r="AT156" s="16" t="s">
        <v>154</v>
      </c>
      <c r="AU156" s="16" t="s">
        <v>79</v>
      </c>
    </row>
    <row r="157" spans="2:65" s="1" customFormat="1" ht="16.5" customHeight="1">
      <c r="B157" s="31"/>
      <c r="C157" s="129" t="s">
        <v>12</v>
      </c>
      <c r="D157" s="129" t="s">
        <v>149</v>
      </c>
      <c r="E157" s="130" t="s">
        <v>779</v>
      </c>
      <c r="F157" s="131" t="s">
        <v>780</v>
      </c>
      <c r="G157" s="132" t="s">
        <v>455</v>
      </c>
      <c r="H157" s="133">
        <v>2</v>
      </c>
      <c r="I157" s="134"/>
      <c r="J157" s="135">
        <f>ROUND(I157*H157,2)</f>
        <v>0</v>
      </c>
      <c r="K157" s="136"/>
      <c r="L157" s="31"/>
      <c r="M157" s="137" t="s">
        <v>1</v>
      </c>
      <c r="N157" s="138" t="s">
        <v>38</v>
      </c>
      <c r="P157" s="139">
        <f>O157*H157</f>
        <v>0</v>
      </c>
      <c r="Q157" s="139">
        <v>0</v>
      </c>
      <c r="R157" s="139">
        <f>Q157*H157</f>
        <v>0</v>
      </c>
      <c r="S157" s="139">
        <v>0</v>
      </c>
      <c r="T157" s="139">
        <f>S157*H157</f>
        <v>0</v>
      </c>
      <c r="U157" s="140" t="s">
        <v>1</v>
      </c>
      <c r="AR157" s="141" t="s">
        <v>153</v>
      </c>
      <c r="AT157" s="141" t="s">
        <v>149</v>
      </c>
      <c r="AU157" s="141" t="s">
        <v>79</v>
      </c>
      <c r="AY157" s="16" t="s">
        <v>148</v>
      </c>
      <c r="BE157" s="142">
        <f>IF(N157="základní",J157,0)</f>
        <v>0</v>
      </c>
      <c r="BF157" s="142">
        <f>IF(N157="snížená",J157,0)</f>
        <v>0</v>
      </c>
      <c r="BG157" s="142">
        <f>IF(N157="zákl. přenesená",J157,0)</f>
        <v>0</v>
      </c>
      <c r="BH157" s="142">
        <f>IF(N157="sníž. přenesená",J157,0)</f>
        <v>0</v>
      </c>
      <c r="BI157" s="142">
        <f>IF(N157="nulová",J157,0)</f>
        <v>0</v>
      </c>
      <c r="BJ157" s="16" t="s">
        <v>79</v>
      </c>
      <c r="BK157" s="142">
        <f>ROUND(I157*H157,2)</f>
        <v>0</v>
      </c>
      <c r="BL157" s="16" t="s">
        <v>153</v>
      </c>
      <c r="BM157" s="141" t="s">
        <v>348</v>
      </c>
    </row>
    <row r="158" spans="2:65" s="1" customFormat="1" ht="29.25">
      <c r="B158" s="31"/>
      <c r="D158" s="143" t="s">
        <v>154</v>
      </c>
      <c r="F158" s="144" t="s">
        <v>781</v>
      </c>
      <c r="I158" s="145"/>
      <c r="L158" s="31"/>
      <c r="M158" s="146"/>
      <c r="U158" s="55"/>
      <c r="AT158" s="16" t="s">
        <v>154</v>
      </c>
      <c r="AU158" s="16" t="s">
        <v>79</v>
      </c>
    </row>
    <row r="159" spans="2:65" s="1" customFormat="1" ht="16.5" customHeight="1">
      <c r="B159" s="31"/>
      <c r="C159" s="129" t="s">
        <v>12</v>
      </c>
      <c r="D159" s="129" t="s">
        <v>149</v>
      </c>
      <c r="E159" s="130" t="s">
        <v>782</v>
      </c>
      <c r="F159" s="131" t="s">
        <v>783</v>
      </c>
      <c r="G159" s="132" t="s">
        <v>455</v>
      </c>
      <c r="H159" s="133">
        <v>7</v>
      </c>
      <c r="I159" s="134"/>
      <c r="J159" s="135">
        <f>ROUND(I159*H159,2)</f>
        <v>0</v>
      </c>
      <c r="K159" s="136"/>
      <c r="L159" s="31"/>
      <c r="M159" s="137" t="s">
        <v>1</v>
      </c>
      <c r="N159" s="138" t="s">
        <v>38</v>
      </c>
      <c r="P159" s="139">
        <f>O159*H159</f>
        <v>0</v>
      </c>
      <c r="Q159" s="139">
        <v>0</v>
      </c>
      <c r="R159" s="139">
        <f>Q159*H159</f>
        <v>0</v>
      </c>
      <c r="S159" s="139">
        <v>0</v>
      </c>
      <c r="T159" s="139">
        <f>S159*H159</f>
        <v>0</v>
      </c>
      <c r="U159" s="140" t="s">
        <v>1</v>
      </c>
      <c r="AR159" s="141" t="s">
        <v>153</v>
      </c>
      <c r="AT159" s="141" t="s">
        <v>149</v>
      </c>
      <c r="AU159" s="141" t="s">
        <v>79</v>
      </c>
      <c r="AY159" s="16" t="s">
        <v>148</v>
      </c>
      <c r="BE159" s="142">
        <f>IF(N159="základní",J159,0)</f>
        <v>0</v>
      </c>
      <c r="BF159" s="142">
        <f>IF(N159="snížená",J159,0)</f>
        <v>0</v>
      </c>
      <c r="BG159" s="142">
        <f>IF(N159="zákl. přenesená",J159,0)</f>
        <v>0</v>
      </c>
      <c r="BH159" s="142">
        <f>IF(N159="sníž. přenesená",J159,0)</f>
        <v>0</v>
      </c>
      <c r="BI159" s="142">
        <f>IF(N159="nulová",J159,0)</f>
        <v>0</v>
      </c>
      <c r="BJ159" s="16" t="s">
        <v>79</v>
      </c>
      <c r="BK159" s="142">
        <f>ROUND(I159*H159,2)</f>
        <v>0</v>
      </c>
      <c r="BL159" s="16" t="s">
        <v>153</v>
      </c>
      <c r="BM159" s="141" t="s">
        <v>354</v>
      </c>
    </row>
    <row r="160" spans="2:65" s="1" customFormat="1" ht="29.25">
      <c r="B160" s="31"/>
      <c r="D160" s="143" t="s">
        <v>154</v>
      </c>
      <c r="F160" s="144" t="s">
        <v>784</v>
      </c>
      <c r="I160" s="145"/>
      <c r="L160" s="31"/>
      <c r="M160" s="146"/>
      <c r="U160" s="55"/>
      <c r="AT160" s="16" t="s">
        <v>154</v>
      </c>
      <c r="AU160" s="16" t="s">
        <v>79</v>
      </c>
    </row>
    <row r="161" spans="2:65" s="1" customFormat="1" ht="16.5" customHeight="1">
      <c r="B161" s="31"/>
      <c r="C161" s="129" t="s">
        <v>12</v>
      </c>
      <c r="D161" s="129" t="s">
        <v>149</v>
      </c>
      <c r="E161" s="130" t="s">
        <v>785</v>
      </c>
      <c r="F161" s="131" t="s">
        <v>786</v>
      </c>
      <c r="G161" s="132" t="s">
        <v>455</v>
      </c>
      <c r="H161" s="133">
        <v>3</v>
      </c>
      <c r="I161" s="134"/>
      <c r="J161" s="135">
        <f>ROUND(I161*H161,2)</f>
        <v>0</v>
      </c>
      <c r="K161" s="136"/>
      <c r="L161" s="31"/>
      <c r="M161" s="137" t="s">
        <v>1</v>
      </c>
      <c r="N161" s="138" t="s">
        <v>38</v>
      </c>
      <c r="P161" s="139">
        <f>O161*H161</f>
        <v>0</v>
      </c>
      <c r="Q161" s="139">
        <v>0</v>
      </c>
      <c r="R161" s="139">
        <f>Q161*H161</f>
        <v>0</v>
      </c>
      <c r="S161" s="139">
        <v>0</v>
      </c>
      <c r="T161" s="139">
        <f>S161*H161</f>
        <v>0</v>
      </c>
      <c r="U161" s="140" t="s">
        <v>1</v>
      </c>
      <c r="AR161" s="141" t="s">
        <v>153</v>
      </c>
      <c r="AT161" s="141" t="s">
        <v>149</v>
      </c>
      <c r="AU161" s="141" t="s">
        <v>79</v>
      </c>
      <c r="AY161" s="16" t="s">
        <v>148</v>
      </c>
      <c r="BE161" s="142">
        <f>IF(N161="základní",J161,0)</f>
        <v>0</v>
      </c>
      <c r="BF161" s="142">
        <f>IF(N161="snížená",J161,0)</f>
        <v>0</v>
      </c>
      <c r="BG161" s="142">
        <f>IF(N161="zákl. přenesená",J161,0)</f>
        <v>0</v>
      </c>
      <c r="BH161" s="142">
        <f>IF(N161="sníž. přenesená",J161,0)</f>
        <v>0</v>
      </c>
      <c r="BI161" s="142">
        <f>IF(N161="nulová",J161,0)</f>
        <v>0</v>
      </c>
      <c r="BJ161" s="16" t="s">
        <v>79</v>
      </c>
      <c r="BK161" s="142">
        <f>ROUND(I161*H161,2)</f>
        <v>0</v>
      </c>
      <c r="BL161" s="16" t="s">
        <v>153</v>
      </c>
      <c r="BM161" s="141" t="s">
        <v>360</v>
      </c>
    </row>
    <row r="162" spans="2:65" s="1" customFormat="1" ht="19.5">
      <c r="B162" s="31"/>
      <c r="D162" s="143" t="s">
        <v>154</v>
      </c>
      <c r="F162" s="144" t="s">
        <v>787</v>
      </c>
      <c r="I162" s="145"/>
      <c r="L162" s="31"/>
      <c r="M162" s="146"/>
      <c r="U162" s="55"/>
      <c r="AT162" s="16" t="s">
        <v>154</v>
      </c>
      <c r="AU162" s="16" t="s">
        <v>79</v>
      </c>
    </row>
    <row r="163" spans="2:65" s="1" customFormat="1" ht="16.5" customHeight="1">
      <c r="B163" s="31"/>
      <c r="C163" s="129" t="s">
        <v>12</v>
      </c>
      <c r="D163" s="129" t="s">
        <v>149</v>
      </c>
      <c r="E163" s="130" t="s">
        <v>788</v>
      </c>
      <c r="F163" s="131" t="s">
        <v>789</v>
      </c>
      <c r="G163" s="132" t="s">
        <v>455</v>
      </c>
      <c r="H163" s="133">
        <v>7</v>
      </c>
      <c r="I163" s="134"/>
      <c r="J163" s="135">
        <f>ROUND(I163*H163,2)</f>
        <v>0</v>
      </c>
      <c r="K163" s="136"/>
      <c r="L163" s="31"/>
      <c r="M163" s="137" t="s">
        <v>1</v>
      </c>
      <c r="N163" s="138" t="s">
        <v>38</v>
      </c>
      <c r="P163" s="139">
        <f>O163*H163</f>
        <v>0</v>
      </c>
      <c r="Q163" s="139">
        <v>0</v>
      </c>
      <c r="R163" s="139">
        <f>Q163*H163</f>
        <v>0</v>
      </c>
      <c r="S163" s="139">
        <v>0</v>
      </c>
      <c r="T163" s="139">
        <f>S163*H163</f>
        <v>0</v>
      </c>
      <c r="U163" s="140" t="s">
        <v>1</v>
      </c>
      <c r="AR163" s="141" t="s">
        <v>153</v>
      </c>
      <c r="AT163" s="141" t="s">
        <v>149</v>
      </c>
      <c r="AU163" s="141" t="s">
        <v>79</v>
      </c>
      <c r="AY163" s="16" t="s">
        <v>148</v>
      </c>
      <c r="BE163" s="142">
        <f>IF(N163="základní",J163,0)</f>
        <v>0</v>
      </c>
      <c r="BF163" s="142">
        <f>IF(N163="snížená",J163,0)</f>
        <v>0</v>
      </c>
      <c r="BG163" s="142">
        <f>IF(N163="zákl. přenesená",J163,0)</f>
        <v>0</v>
      </c>
      <c r="BH163" s="142">
        <f>IF(N163="sníž. přenesená",J163,0)</f>
        <v>0</v>
      </c>
      <c r="BI163" s="142">
        <f>IF(N163="nulová",J163,0)</f>
        <v>0</v>
      </c>
      <c r="BJ163" s="16" t="s">
        <v>79</v>
      </c>
      <c r="BK163" s="142">
        <f>ROUND(I163*H163,2)</f>
        <v>0</v>
      </c>
      <c r="BL163" s="16" t="s">
        <v>153</v>
      </c>
      <c r="BM163" s="141" t="s">
        <v>364</v>
      </c>
    </row>
    <row r="164" spans="2:65" s="1" customFormat="1" ht="19.5">
      <c r="B164" s="31"/>
      <c r="D164" s="143" t="s">
        <v>154</v>
      </c>
      <c r="F164" s="144" t="s">
        <v>790</v>
      </c>
      <c r="I164" s="145"/>
      <c r="L164" s="31"/>
      <c r="M164" s="146"/>
      <c r="U164" s="55"/>
      <c r="AT164" s="16" t="s">
        <v>154</v>
      </c>
      <c r="AU164" s="16" t="s">
        <v>79</v>
      </c>
    </row>
    <row r="165" spans="2:65" s="1" customFormat="1" ht="16.5" customHeight="1">
      <c r="B165" s="31"/>
      <c r="C165" s="129" t="s">
        <v>12</v>
      </c>
      <c r="D165" s="129" t="s">
        <v>149</v>
      </c>
      <c r="E165" s="130" t="s">
        <v>791</v>
      </c>
      <c r="F165" s="131" t="s">
        <v>792</v>
      </c>
      <c r="G165" s="132" t="s">
        <v>455</v>
      </c>
      <c r="H165" s="133">
        <v>6</v>
      </c>
      <c r="I165" s="134"/>
      <c r="J165" s="135">
        <f>ROUND(I165*H165,2)</f>
        <v>0</v>
      </c>
      <c r="K165" s="136"/>
      <c r="L165" s="31"/>
      <c r="M165" s="137" t="s">
        <v>1</v>
      </c>
      <c r="N165" s="138" t="s">
        <v>38</v>
      </c>
      <c r="P165" s="139">
        <f>O165*H165</f>
        <v>0</v>
      </c>
      <c r="Q165" s="139">
        <v>0</v>
      </c>
      <c r="R165" s="139">
        <f>Q165*H165</f>
        <v>0</v>
      </c>
      <c r="S165" s="139">
        <v>0</v>
      </c>
      <c r="T165" s="139">
        <f>S165*H165</f>
        <v>0</v>
      </c>
      <c r="U165" s="140" t="s">
        <v>1</v>
      </c>
      <c r="AR165" s="141" t="s">
        <v>153</v>
      </c>
      <c r="AT165" s="141" t="s">
        <v>149</v>
      </c>
      <c r="AU165" s="141" t="s">
        <v>79</v>
      </c>
      <c r="AY165" s="16" t="s">
        <v>148</v>
      </c>
      <c r="BE165" s="142">
        <f>IF(N165="základní",J165,0)</f>
        <v>0</v>
      </c>
      <c r="BF165" s="142">
        <f>IF(N165="snížená",J165,0)</f>
        <v>0</v>
      </c>
      <c r="BG165" s="142">
        <f>IF(N165="zákl. přenesená",J165,0)</f>
        <v>0</v>
      </c>
      <c r="BH165" s="142">
        <f>IF(N165="sníž. přenesená",J165,0)</f>
        <v>0</v>
      </c>
      <c r="BI165" s="142">
        <f>IF(N165="nulová",J165,0)</f>
        <v>0</v>
      </c>
      <c r="BJ165" s="16" t="s">
        <v>79</v>
      </c>
      <c r="BK165" s="142">
        <f>ROUND(I165*H165,2)</f>
        <v>0</v>
      </c>
      <c r="BL165" s="16" t="s">
        <v>153</v>
      </c>
      <c r="BM165" s="141" t="s">
        <v>373</v>
      </c>
    </row>
    <row r="166" spans="2:65" s="1" customFormat="1" ht="19.5">
      <c r="B166" s="31"/>
      <c r="D166" s="143" t="s">
        <v>154</v>
      </c>
      <c r="F166" s="144" t="s">
        <v>793</v>
      </c>
      <c r="I166" s="145"/>
      <c r="L166" s="31"/>
      <c r="M166" s="146"/>
      <c r="U166" s="55"/>
      <c r="AT166" s="16" t="s">
        <v>154</v>
      </c>
      <c r="AU166" s="16" t="s">
        <v>79</v>
      </c>
    </row>
    <row r="167" spans="2:65" s="1" customFormat="1" ht="16.5" customHeight="1">
      <c r="B167" s="31"/>
      <c r="C167" s="129" t="s">
        <v>12</v>
      </c>
      <c r="D167" s="129" t="s">
        <v>149</v>
      </c>
      <c r="E167" s="130" t="s">
        <v>794</v>
      </c>
      <c r="F167" s="131" t="s">
        <v>795</v>
      </c>
      <c r="G167" s="132" t="s">
        <v>455</v>
      </c>
      <c r="H167" s="133">
        <v>1</v>
      </c>
      <c r="I167" s="134"/>
      <c r="J167" s="135">
        <f>ROUND(I167*H167,2)</f>
        <v>0</v>
      </c>
      <c r="K167" s="136"/>
      <c r="L167" s="31"/>
      <c r="M167" s="137" t="s">
        <v>1</v>
      </c>
      <c r="N167" s="138" t="s">
        <v>38</v>
      </c>
      <c r="P167" s="139">
        <f>O167*H167</f>
        <v>0</v>
      </c>
      <c r="Q167" s="139">
        <v>0</v>
      </c>
      <c r="R167" s="139">
        <f>Q167*H167</f>
        <v>0</v>
      </c>
      <c r="S167" s="139">
        <v>0</v>
      </c>
      <c r="T167" s="139">
        <f>S167*H167</f>
        <v>0</v>
      </c>
      <c r="U167" s="140" t="s">
        <v>1</v>
      </c>
      <c r="AR167" s="141" t="s">
        <v>153</v>
      </c>
      <c r="AT167" s="141" t="s">
        <v>149</v>
      </c>
      <c r="AU167" s="141" t="s">
        <v>79</v>
      </c>
      <c r="AY167" s="16" t="s">
        <v>148</v>
      </c>
      <c r="BE167" s="142">
        <f>IF(N167="základní",J167,0)</f>
        <v>0</v>
      </c>
      <c r="BF167" s="142">
        <f>IF(N167="snížená",J167,0)</f>
        <v>0</v>
      </c>
      <c r="BG167" s="142">
        <f>IF(N167="zákl. přenesená",J167,0)</f>
        <v>0</v>
      </c>
      <c r="BH167" s="142">
        <f>IF(N167="sníž. přenesená",J167,0)</f>
        <v>0</v>
      </c>
      <c r="BI167" s="142">
        <f>IF(N167="nulová",J167,0)</f>
        <v>0</v>
      </c>
      <c r="BJ167" s="16" t="s">
        <v>79</v>
      </c>
      <c r="BK167" s="142">
        <f>ROUND(I167*H167,2)</f>
        <v>0</v>
      </c>
      <c r="BL167" s="16" t="s">
        <v>153</v>
      </c>
      <c r="BM167" s="141" t="s">
        <v>382</v>
      </c>
    </row>
    <row r="168" spans="2:65" s="1" customFormat="1" ht="19.5">
      <c r="B168" s="31"/>
      <c r="D168" s="143" t="s">
        <v>154</v>
      </c>
      <c r="F168" s="144" t="s">
        <v>796</v>
      </c>
      <c r="I168" s="145"/>
      <c r="L168" s="31"/>
      <c r="M168" s="146"/>
      <c r="U168" s="55"/>
      <c r="AT168" s="16" t="s">
        <v>154</v>
      </c>
      <c r="AU168" s="16" t="s">
        <v>79</v>
      </c>
    </row>
    <row r="169" spans="2:65" s="1" customFormat="1" ht="16.5" customHeight="1">
      <c r="B169" s="31"/>
      <c r="C169" s="129" t="s">
        <v>12</v>
      </c>
      <c r="D169" s="129" t="s">
        <v>149</v>
      </c>
      <c r="E169" s="130" t="s">
        <v>797</v>
      </c>
      <c r="F169" s="131" t="s">
        <v>798</v>
      </c>
      <c r="G169" s="132" t="s">
        <v>455</v>
      </c>
      <c r="H169" s="133">
        <v>2</v>
      </c>
      <c r="I169" s="134"/>
      <c r="J169" s="135">
        <f>ROUND(I169*H169,2)</f>
        <v>0</v>
      </c>
      <c r="K169" s="136"/>
      <c r="L169" s="31"/>
      <c r="M169" s="137" t="s">
        <v>1</v>
      </c>
      <c r="N169" s="138" t="s">
        <v>38</v>
      </c>
      <c r="P169" s="139">
        <f>O169*H169</f>
        <v>0</v>
      </c>
      <c r="Q169" s="139">
        <v>0</v>
      </c>
      <c r="R169" s="139">
        <f>Q169*H169</f>
        <v>0</v>
      </c>
      <c r="S169" s="139">
        <v>0</v>
      </c>
      <c r="T169" s="139">
        <f>S169*H169</f>
        <v>0</v>
      </c>
      <c r="U169" s="140" t="s">
        <v>1</v>
      </c>
      <c r="AR169" s="141" t="s">
        <v>153</v>
      </c>
      <c r="AT169" s="141" t="s">
        <v>149</v>
      </c>
      <c r="AU169" s="141" t="s">
        <v>79</v>
      </c>
      <c r="AY169" s="16" t="s">
        <v>148</v>
      </c>
      <c r="BE169" s="142">
        <f>IF(N169="základní",J169,0)</f>
        <v>0</v>
      </c>
      <c r="BF169" s="142">
        <f>IF(N169="snížená",J169,0)</f>
        <v>0</v>
      </c>
      <c r="BG169" s="142">
        <f>IF(N169="zákl. přenesená",J169,0)</f>
        <v>0</v>
      </c>
      <c r="BH169" s="142">
        <f>IF(N169="sníž. přenesená",J169,0)</f>
        <v>0</v>
      </c>
      <c r="BI169" s="142">
        <f>IF(N169="nulová",J169,0)</f>
        <v>0</v>
      </c>
      <c r="BJ169" s="16" t="s">
        <v>79</v>
      </c>
      <c r="BK169" s="142">
        <f>ROUND(I169*H169,2)</f>
        <v>0</v>
      </c>
      <c r="BL169" s="16" t="s">
        <v>153</v>
      </c>
      <c r="BM169" s="141" t="s">
        <v>395</v>
      </c>
    </row>
    <row r="170" spans="2:65" s="1" customFormat="1" ht="19.5">
      <c r="B170" s="31"/>
      <c r="D170" s="143" t="s">
        <v>154</v>
      </c>
      <c r="F170" s="144" t="s">
        <v>799</v>
      </c>
      <c r="I170" s="145"/>
      <c r="L170" s="31"/>
      <c r="M170" s="146"/>
      <c r="U170" s="55"/>
      <c r="AT170" s="16" t="s">
        <v>154</v>
      </c>
      <c r="AU170" s="16" t="s">
        <v>79</v>
      </c>
    </row>
    <row r="171" spans="2:65" s="1" customFormat="1" ht="16.5" customHeight="1">
      <c r="B171" s="31"/>
      <c r="C171" s="129" t="s">
        <v>12</v>
      </c>
      <c r="D171" s="129" t="s">
        <v>149</v>
      </c>
      <c r="E171" s="130" t="s">
        <v>800</v>
      </c>
      <c r="F171" s="131" t="s">
        <v>801</v>
      </c>
      <c r="G171" s="132" t="s">
        <v>455</v>
      </c>
      <c r="H171" s="133">
        <v>1</v>
      </c>
      <c r="I171" s="134"/>
      <c r="J171" s="135">
        <f>ROUND(I171*H171,2)</f>
        <v>0</v>
      </c>
      <c r="K171" s="136"/>
      <c r="L171" s="31"/>
      <c r="M171" s="137" t="s">
        <v>1</v>
      </c>
      <c r="N171" s="138" t="s">
        <v>38</v>
      </c>
      <c r="P171" s="139">
        <f>O171*H171</f>
        <v>0</v>
      </c>
      <c r="Q171" s="139">
        <v>0</v>
      </c>
      <c r="R171" s="139">
        <f>Q171*H171</f>
        <v>0</v>
      </c>
      <c r="S171" s="139">
        <v>0</v>
      </c>
      <c r="T171" s="139">
        <f>S171*H171</f>
        <v>0</v>
      </c>
      <c r="U171" s="140" t="s">
        <v>1</v>
      </c>
      <c r="AR171" s="141" t="s">
        <v>153</v>
      </c>
      <c r="AT171" s="141" t="s">
        <v>149</v>
      </c>
      <c r="AU171" s="141" t="s">
        <v>79</v>
      </c>
      <c r="AY171" s="16" t="s">
        <v>148</v>
      </c>
      <c r="BE171" s="142">
        <f>IF(N171="základní",J171,0)</f>
        <v>0</v>
      </c>
      <c r="BF171" s="142">
        <f>IF(N171="snížená",J171,0)</f>
        <v>0</v>
      </c>
      <c r="BG171" s="142">
        <f>IF(N171="zákl. přenesená",J171,0)</f>
        <v>0</v>
      </c>
      <c r="BH171" s="142">
        <f>IF(N171="sníž. přenesená",J171,0)</f>
        <v>0</v>
      </c>
      <c r="BI171" s="142">
        <f>IF(N171="nulová",J171,0)</f>
        <v>0</v>
      </c>
      <c r="BJ171" s="16" t="s">
        <v>79</v>
      </c>
      <c r="BK171" s="142">
        <f>ROUND(I171*H171,2)</f>
        <v>0</v>
      </c>
      <c r="BL171" s="16" t="s">
        <v>153</v>
      </c>
      <c r="BM171" s="141" t="s">
        <v>410</v>
      </c>
    </row>
    <row r="172" spans="2:65" s="1" customFormat="1" ht="48.75">
      <c r="B172" s="31"/>
      <c r="D172" s="143" t="s">
        <v>154</v>
      </c>
      <c r="F172" s="144" t="s">
        <v>802</v>
      </c>
      <c r="I172" s="145"/>
      <c r="L172" s="31"/>
      <c r="M172" s="146"/>
      <c r="U172" s="55"/>
      <c r="AT172" s="16" t="s">
        <v>154</v>
      </c>
      <c r="AU172" s="16" t="s">
        <v>79</v>
      </c>
    </row>
    <row r="173" spans="2:65" s="1" customFormat="1" ht="16.5" customHeight="1">
      <c r="B173" s="31"/>
      <c r="C173" s="129" t="s">
        <v>12</v>
      </c>
      <c r="D173" s="129" t="s">
        <v>149</v>
      </c>
      <c r="E173" s="130" t="s">
        <v>803</v>
      </c>
      <c r="F173" s="131" t="s">
        <v>804</v>
      </c>
      <c r="G173" s="132" t="s">
        <v>455</v>
      </c>
      <c r="H173" s="133">
        <v>1</v>
      </c>
      <c r="I173" s="134"/>
      <c r="J173" s="135">
        <f>ROUND(I173*H173,2)</f>
        <v>0</v>
      </c>
      <c r="K173" s="136"/>
      <c r="L173" s="31"/>
      <c r="M173" s="137" t="s">
        <v>1</v>
      </c>
      <c r="N173" s="138" t="s">
        <v>38</v>
      </c>
      <c r="P173" s="139">
        <f>O173*H173</f>
        <v>0</v>
      </c>
      <c r="Q173" s="139">
        <v>0</v>
      </c>
      <c r="R173" s="139">
        <f>Q173*H173</f>
        <v>0</v>
      </c>
      <c r="S173" s="139">
        <v>0</v>
      </c>
      <c r="T173" s="139">
        <f>S173*H173</f>
        <v>0</v>
      </c>
      <c r="U173" s="140" t="s">
        <v>1</v>
      </c>
      <c r="AR173" s="141" t="s">
        <v>153</v>
      </c>
      <c r="AT173" s="141" t="s">
        <v>149</v>
      </c>
      <c r="AU173" s="141" t="s">
        <v>79</v>
      </c>
      <c r="AY173" s="16" t="s">
        <v>148</v>
      </c>
      <c r="BE173" s="142">
        <f>IF(N173="základní",J173,0)</f>
        <v>0</v>
      </c>
      <c r="BF173" s="142">
        <f>IF(N173="snížená",J173,0)</f>
        <v>0</v>
      </c>
      <c r="BG173" s="142">
        <f>IF(N173="zákl. přenesená",J173,0)</f>
        <v>0</v>
      </c>
      <c r="BH173" s="142">
        <f>IF(N173="sníž. přenesená",J173,0)</f>
        <v>0</v>
      </c>
      <c r="BI173" s="142">
        <f>IF(N173="nulová",J173,0)</f>
        <v>0</v>
      </c>
      <c r="BJ173" s="16" t="s">
        <v>79</v>
      </c>
      <c r="BK173" s="142">
        <f>ROUND(I173*H173,2)</f>
        <v>0</v>
      </c>
      <c r="BL173" s="16" t="s">
        <v>153</v>
      </c>
      <c r="BM173" s="141" t="s">
        <v>418</v>
      </c>
    </row>
    <row r="174" spans="2:65" s="1" customFormat="1" ht="48.75">
      <c r="B174" s="31"/>
      <c r="D174" s="143" t="s">
        <v>154</v>
      </c>
      <c r="F174" s="144" t="s">
        <v>805</v>
      </c>
      <c r="I174" s="145"/>
      <c r="L174" s="31"/>
      <c r="M174" s="146"/>
      <c r="U174" s="55"/>
      <c r="AT174" s="16" t="s">
        <v>154</v>
      </c>
      <c r="AU174" s="16" t="s">
        <v>79</v>
      </c>
    </row>
    <row r="175" spans="2:65" s="1" customFormat="1" ht="16.5" customHeight="1">
      <c r="B175" s="31"/>
      <c r="C175" s="129" t="s">
        <v>12</v>
      </c>
      <c r="D175" s="129" t="s">
        <v>149</v>
      </c>
      <c r="E175" s="130" t="s">
        <v>806</v>
      </c>
      <c r="F175" s="131" t="s">
        <v>807</v>
      </c>
      <c r="G175" s="132" t="s">
        <v>455</v>
      </c>
      <c r="H175" s="133">
        <v>2</v>
      </c>
      <c r="I175" s="134"/>
      <c r="J175" s="135">
        <f>ROUND(I175*H175,2)</f>
        <v>0</v>
      </c>
      <c r="K175" s="136"/>
      <c r="L175" s="31"/>
      <c r="M175" s="137" t="s">
        <v>1</v>
      </c>
      <c r="N175" s="138" t="s">
        <v>38</v>
      </c>
      <c r="P175" s="139">
        <f>O175*H175</f>
        <v>0</v>
      </c>
      <c r="Q175" s="139">
        <v>0</v>
      </c>
      <c r="R175" s="139">
        <f>Q175*H175</f>
        <v>0</v>
      </c>
      <c r="S175" s="139">
        <v>0</v>
      </c>
      <c r="T175" s="139">
        <f>S175*H175</f>
        <v>0</v>
      </c>
      <c r="U175" s="140" t="s">
        <v>1</v>
      </c>
      <c r="AR175" s="141" t="s">
        <v>153</v>
      </c>
      <c r="AT175" s="141" t="s">
        <v>149</v>
      </c>
      <c r="AU175" s="141" t="s">
        <v>79</v>
      </c>
      <c r="AY175" s="16" t="s">
        <v>148</v>
      </c>
      <c r="BE175" s="142">
        <f>IF(N175="základní",J175,0)</f>
        <v>0</v>
      </c>
      <c r="BF175" s="142">
        <f>IF(N175="snížená",J175,0)</f>
        <v>0</v>
      </c>
      <c r="BG175" s="142">
        <f>IF(N175="zákl. přenesená",J175,0)</f>
        <v>0</v>
      </c>
      <c r="BH175" s="142">
        <f>IF(N175="sníž. přenesená",J175,0)</f>
        <v>0</v>
      </c>
      <c r="BI175" s="142">
        <f>IF(N175="nulová",J175,0)</f>
        <v>0</v>
      </c>
      <c r="BJ175" s="16" t="s">
        <v>79</v>
      </c>
      <c r="BK175" s="142">
        <f>ROUND(I175*H175,2)</f>
        <v>0</v>
      </c>
      <c r="BL175" s="16" t="s">
        <v>153</v>
      </c>
      <c r="BM175" s="141" t="s">
        <v>423</v>
      </c>
    </row>
    <row r="176" spans="2:65" s="1" customFormat="1" ht="48.75">
      <c r="B176" s="31"/>
      <c r="D176" s="143" t="s">
        <v>154</v>
      </c>
      <c r="F176" s="144" t="s">
        <v>808</v>
      </c>
      <c r="I176" s="145"/>
      <c r="L176" s="31"/>
      <c r="M176" s="146"/>
      <c r="U176" s="55"/>
      <c r="AT176" s="16" t="s">
        <v>154</v>
      </c>
      <c r="AU176" s="16" t="s">
        <v>79</v>
      </c>
    </row>
    <row r="177" spans="2:65" s="1" customFormat="1" ht="16.5" customHeight="1">
      <c r="B177" s="31"/>
      <c r="C177" s="129" t="s">
        <v>12</v>
      </c>
      <c r="D177" s="129" t="s">
        <v>149</v>
      </c>
      <c r="E177" s="130" t="s">
        <v>809</v>
      </c>
      <c r="F177" s="131" t="s">
        <v>810</v>
      </c>
      <c r="G177" s="132" t="s">
        <v>455</v>
      </c>
      <c r="H177" s="133">
        <v>2</v>
      </c>
      <c r="I177" s="134"/>
      <c r="J177" s="135">
        <f>ROUND(I177*H177,2)</f>
        <v>0</v>
      </c>
      <c r="K177" s="136"/>
      <c r="L177" s="31"/>
      <c r="M177" s="137" t="s">
        <v>1</v>
      </c>
      <c r="N177" s="138" t="s">
        <v>38</v>
      </c>
      <c r="P177" s="139">
        <f>O177*H177</f>
        <v>0</v>
      </c>
      <c r="Q177" s="139">
        <v>0</v>
      </c>
      <c r="R177" s="139">
        <f>Q177*H177</f>
        <v>0</v>
      </c>
      <c r="S177" s="139">
        <v>0</v>
      </c>
      <c r="T177" s="139">
        <f>S177*H177</f>
        <v>0</v>
      </c>
      <c r="U177" s="140" t="s">
        <v>1</v>
      </c>
      <c r="AR177" s="141" t="s">
        <v>153</v>
      </c>
      <c r="AT177" s="141" t="s">
        <v>149</v>
      </c>
      <c r="AU177" s="141" t="s">
        <v>79</v>
      </c>
      <c r="AY177" s="16" t="s">
        <v>148</v>
      </c>
      <c r="BE177" s="142">
        <f>IF(N177="základní",J177,0)</f>
        <v>0</v>
      </c>
      <c r="BF177" s="142">
        <f>IF(N177="snížená",J177,0)</f>
        <v>0</v>
      </c>
      <c r="BG177" s="142">
        <f>IF(N177="zákl. přenesená",J177,0)</f>
        <v>0</v>
      </c>
      <c r="BH177" s="142">
        <f>IF(N177="sníž. přenesená",J177,0)</f>
        <v>0</v>
      </c>
      <c r="BI177" s="142">
        <f>IF(N177="nulová",J177,0)</f>
        <v>0</v>
      </c>
      <c r="BJ177" s="16" t="s">
        <v>79</v>
      </c>
      <c r="BK177" s="142">
        <f>ROUND(I177*H177,2)</f>
        <v>0</v>
      </c>
      <c r="BL177" s="16" t="s">
        <v>153</v>
      </c>
      <c r="BM177" s="141" t="s">
        <v>429</v>
      </c>
    </row>
    <row r="178" spans="2:65" s="1" customFormat="1" ht="39">
      <c r="B178" s="31"/>
      <c r="D178" s="143" t="s">
        <v>154</v>
      </c>
      <c r="F178" s="144" t="s">
        <v>811</v>
      </c>
      <c r="I178" s="145"/>
      <c r="L178" s="31"/>
      <c r="M178" s="146"/>
      <c r="U178" s="55"/>
      <c r="AT178" s="16" t="s">
        <v>154</v>
      </c>
      <c r="AU178" s="16" t="s">
        <v>79</v>
      </c>
    </row>
    <row r="179" spans="2:65" s="1" customFormat="1" ht="16.5" customHeight="1">
      <c r="B179" s="31"/>
      <c r="C179" s="129" t="s">
        <v>12</v>
      </c>
      <c r="D179" s="129" t="s">
        <v>149</v>
      </c>
      <c r="E179" s="130" t="s">
        <v>812</v>
      </c>
      <c r="F179" s="131" t="s">
        <v>813</v>
      </c>
      <c r="G179" s="132" t="s">
        <v>455</v>
      </c>
      <c r="H179" s="133">
        <v>2</v>
      </c>
      <c r="I179" s="134"/>
      <c r="J179" s="135">
        <f>ROUND(I179*H179,2)</f>
        <v>0</v>
      </c>
      <c r="K179" s="136"/>
      <c r="L179" s="31"/>
      <c r="M179" s="137" t="s">
        <v>1</v>
      </c>
      <c r="N179" s="138" t="s">
        <v>38</v>
      </c>
      <c r="P179" s="139">
        <f>O179*H179</f>
        <v>0</v>
      </c>
      <c r="Q179" s="139">
        <v>0</v>
      </c>
      <c r="R179" s="139">
        <f>Q179*H179</f>
        <v>0</v>
      </c>
      <c r="S179" s="139">
        <v>0</v>
      </c>
      <c r="T179" s="139">
        <f>S179*H179</f>
        <v>0</v>
      </c>
      <c r="U179" s="140" t="s">
        <v>1</v>
      </c>
      <c r="AR179" s="141" t="s">
        <v>153</v>
      </c>
      <c r="AT179" s="141" t="s">
        <v>149</v>
      </c>
      <c r="AU179" s="141" t="s">
        <v>79</v>
      </c>
      <c r="AY179" s="16" t="s">
        <v>148</v>
      </c>
      <c r="BE179" s="142">
        <f>IF(N179="základní",J179,0)</f>
        <v>0</v>
      </c>
      <c r="BF179" s="142">
        <f>IF(N179="snížená",J179,0)</f>
        <v>0</v>
      </c>
      <c r="BG179" s="142">
        <f>IF(N179="zákl. přenesená",J179,0)</f>
        <v>0</v>
      </c>
      <c r="BH179" s="142">
        <f>IF(N179="sníž. přenesená",J179,0)</f>
        <v>0</v>
      </c>
      <c r="BI179" s="142">
        <f>IF(N179="nulová",J179,0)</f>
        <v>0</v>
      </c>
      <c r="BJ179" s="16" t="s">
        <v>79</v>
      </c>
      <c r="BK179" s="142">
        <f>ROUND(I179*H179,2)</f>
        <v>0</v>
      </c>
      <c r="BL179" s="16" t="s">
        <v>153</v>
      </c>
      <c r="BM179" s="141" t="s">
        <v>436</v>
      </c>
    </row>
    <row r="180" spans="2:65" s="1" customFormat="1">
      <c r="B180" s="31"/>
      <c r="D180" s="143" t="s">
        <v>154</v>
      </c>
      <c r="F180" s="144" t="s">
        <v>814</v>
      </c>
      <c r="I180" s="145"/>
      <c r="L180" s="31"/>
      <c r="M180" s="146"/>
      <c r="U180" s="55"/>
      <c r="AT180" s="16" t="s">
        <v>154</v>
      </c>
      <c r="AU180" s="16" t="s">
        <v>79</v>
      </c>
    </row>
    <row r="181" spans="2:65" s="1" customFormat="1" ht="16.5" customHeight="1">
      <c r="B181" s="31"/>
      <c r="C181" s="129" t="s">
        <v>12</v>
      </c>
      <c r="D181" s="129" t="s">
        <v>149</v>
      </c>
      <c r="E181" s="130" t="s">
        <v>815</v>
      </c>
      <c r="F181" s="131" t="s">
        <v>816</v>
      </c>
      <c r="G181" s="132" t="s">
        <v>455</v>
      </c>
      <c r="H181" s="133">
        <v>2</v>
      </c>
      <c r="I181" s="134"/>
      <c r="J181" s="135">
        <f>ROUND(I181*H181,2)</f>
        <v>0</v>
      </c>
      <c r="K181" s="136"/>
      <c r="L181" s="31"/>
      <c r="M181" s="137" t="s">
        <v>1</v>
      </c>
      <c r="N181" s="138" t="s">
        <v>38</v>
      </c>
      <c r="P181" s="139">
        <f>O181*H181</f>
        <v>0</v>
      </c>
      <c r="Q181" s="139">
        <v>0</v>
      </c>
      <c r="R181" s="139">
        <f>Q181*H181</f>
        <v>0</v>
      </c>
      <c r="S181" s="139">
        <v>0</v>
      </c>
      <c r="T181" s="139">
        <f>S181*H181</f>
        <v>0</v>
      </c>
      <c r="U181" s="140" t="s">
        <v>1</v>
      </c>
      <c r="AR181" s="141" t="s">
        <v>153</v>
      </c>
      <c r="AT181" s="141" t="s">
        <v>149</v>
      </c>
      <c r="AU181" s="141" t="s">
        <v>79</v>
      </c>
      <c r="AY181" s="16" t="s">
        <v>148</v>
      </c>
      <c r="BE181" s="142">
        <f>IF(N181="základní",J181,0)</f>
        <v>0</v>
      </c>
      <c r="BF181" s="142">
        <f>IF(N181="snížená",J181,0)</f>
        <v>0</v>
      </c>
      <c r="BG181" s="142">
        <f>IF(N181="zákl. přenesená",J181,0)</f>
        <v>0</v>
      </c>
      <c r="BH181" s="142">
        <f>IF(N181="sníž. přenesená",J181,0)</f>
        <v>0</v>
      </c>
      <c r="BI181" s="142">
        <f>IF(N181="nulová",J181,0)</f>
        <v>0</v>
      </c>
      <c r="BJ181" s="16" t="s">
        <v>79</v>
      </c>
      <c r="BK181" s="142">
        <f>ROUND(I181*H181,2)</f>
        <v>0</v>
      </c>
      <c r="BL181" s="16" t="s">
        <v>153</v>
      </c>
      <c r="BM181" s="141" t="s">
        <v>442</v>
      </c>
    </row>
    <row r="182" spans="2:65" s="1" customFormat="1" ht="58.5">
      <c r="B182" s="31"/>
      <c r="D182" s="143" t="s">
        <v>154</v>
      </c>
      <c r="F182" s="144" t="s">
        <v>817</v>
      </c>
      <c r="I182" s="145"/>
      <c r="L182" s="31"/>
      <c r="M182" s="146"/>
      <c r="U182" s="55"/>
      <c r="AT182" s="16" t="s">
        <v>154</v>
      </c>
      <c r="AU182" s="16" t="s">
        <v>79</v>
      </c>
    </row>
    <row r="183" spans="2:65" s="1" customFormat="1" ht="16.5" customHeight="1">
      <c r="B183" s="31"/>
      <c r="C183" s="129" t="s">
        <v>12</v>
      </c>
      <c r="D183" s="129" t="s">
        <v>149</v>
      </c>
      <c r="E183" s="130" t="s">
        <v>818</v>
      </c>
      <c r="F183" s="131" t="s">
        <v>819</v>
      </c>
      <c r="G183" s="132" t="s">
        <v>455</v>
      </c>
      <c r="H183" s="133">
        <v>600</v>
      </c>
      <c r="I183" s="134"/>
      <c r="J183" s="135">
        <f>ROUND(I183*H183,2)</f>
        <v>0</v>
      </c>
      <c r="K183" s="136"/>
      <c r="L183" s="31"/>
      <c r="M183" s="137" t="s">
        <v>1</v>
      </c>
      <c r="N183" s="138" t="s">
        <v>38</v>
      </c>
      <c r="P183" s="139">
        <f>O183*H183</f>
        <v>0</v>
      </c>
      <c r="Q183" s="139">
        <v>0</v>
      </c>
      <c r="R183" s="139">
        <f>Q183*H183</f>
        <v>0</v>
      </c>
      <c r="S183" s="139">
        <v>0</v>
      </c>
      <c r="T183" s="139">
        <f>S183*H183</f>
        <v>0</v>
      </c>
      <c r="U183" s="140" t="s">
        <v>1</v>
      </c>
      <c r="AR183" s="141" t="s">
        <v>153</v>
      </c>
      <c r="AT183" s="141" t="s">
        <v>149</v>
      </c>
      <c r="AU183" s="141" t="s">
        <v>79</v>
      </c>
      <c r="AY183" s="16" t="s">
        <v>148</v>
      </c>
      <c r="BE183" s="142">
        <f>IF(N183="základní",J183,0)</f>
        <v>0</v>
      </c>
      <c r="BF183" s="142">
        <f>IF(N183="snížená",J183,0)</f>
        <v>0</v>
      </c>
      <c r="BG183" s="142">
        <f>IF(N183="zákl. přenesená",J183,0)</f>
        <v>0</v>
      </c>
      <c r="BH183" s="142">
        <f>IF(N183="sníž. přenesená",J183,0)</f>
        <v>0</v>
      </c>
      <c r="BI183" s="142">
        <f>IF(N183="nulová",J183,0)</f>
        <v>0</v>
      </c>
      <c r="BJ183" s="16" t="s">
        <v>79</v>
      </c>
      <c r="BK183" s="142">
        <f>ROUND(I183*H183,2)</f>
        <v>0</v>
      </c>
      <c r="BL183" s="16" t="s">
        <v>153</v>
      </c>
      <c r="BM183" s="141" t="s">
        <v>446</v>
      </c>
    </row>
    <row r="184" spans="2:65" s="1" customFormat="1" ht="19.5">
      <c r="B184" s="31"/>
      <c r="D184" s="143" t="s">
        <v>154</v>
      </c>
      <c r="F184" s="144" t="s">
        <v>820</v>
      </c>
      <c r="I184" s="145"/>
      <c r="L184" s="31"/>
      <c r="M184" s="146"/>
      <c r="U184" s="55"/>
      <c r="AT184" s="16" t="s">
        <v>154</v>
      </c>
      <c r="AU184" s="16" t="s">
        <v>79</v>
      </c>
    </row>
    <row r="185" spans="2:65" s="1" customFormat="1" ht="16.5" customHeight="1">
      <c r="B185" s="31"/>
      <c r="C185" s="129" t="s">
        <v>12</v>
      </c>
      <c r="D185" s="129" t="s">
        <v>149</v>
      </c>
      <c r="E185" s="130" t="s">
        <v>821</v>
      </c>
      <c r="F185" s="131" t="s">
        <v>822</v>
      </c>
      <c r="G185" s="132" t="s">
        <v>455</v>
      </c>
      <c r="H185" s="133">
        <v>180</v>
      </c>
      <c r="I185" s="134"/>
      <c r="J185" s="135">
        <f>ROUND(I185*H185,2)</f>
        <v>0</v>
      </c>
      <c r="K185" s="136"/>
      <c r="L185" s="31"/>
      <c r="M185" s="137" t="s">
        <v>1</v>
      </c>
      <c r="N185" s="138" t="s">
        <v>38</v>
      </c>
      <c r="P185" s="139">
        <f>O185*H185</f>
        <v>0</v>
      </c>
      <c r="Q185" s="139">
        <v>0</v>
      </c>
      <c r="R185" s="139">
        <f>Q185*H185</f>
        <v>0</v>
      </c>
      <c r="S185" s="139">
        <v>0</v>
      </c>
      <c r="T185" s="139">
        <f>S185*H185</f>
        <v>0</v>
      </c>
      <c r="U185" s="140" t="s">
        <v>1</v>
      </c>
      <c r="AR185" s="141" t="s">
        <v>153</v>
      </c>
      <c r="AT185" s="141" t="s">
        <v>149</v>
      </c>
      <c r="AU185" s="141" t="s">
        <v>79</v>
      </c>
      <c r="AY185" s="16" t="s">
        <v>148</v>
      </c>
      <c r="BE185" s="142">
        <f>IF(N185="základní",J185,0)</f>
        <v>0</v>
      </c>
      <c r="BF185" s="142">
        <f>IF(N185="snížená",J185,0)</f>
        <v>0</v>
      </c>
      <c r="BG185" s="142">
        <f>IF(N185="zákl. přenesená",J185,0)</f>
        <v>0</v>
      </c>
      <c r="BH185" s="142">
        <f>IF(N185="sníž. přenesená",J185,0)</f>
        <v>0</v>
      </c>
      <c r="BI185" s="142">
        <f>IF(N185="nulová",J185,0)</f>
        <v>0</v>
      </c>
      <c r="BJ185" s="16" t="s">
        <v>79</v>
      </c>
      <c r="BK185" s="142">
        <f>ROUND(I185*H185,2)</f>
        <v>0</v>
      </c>
      <c r="BL185" s="16" t="s">
        <v>153</v>
      </c>
      <c r="BM185" s="141" t="s">
        <v>456</v>
      </c>
    </row>
    <row r="186" spans="2:65" s="1" customFormat="1" ht="19.5">
      <c r="B186" s="31"/>
      <c r="D186" s="143" t="s">
        <v>154</v>
      </c>
      <c r="F186" s="144" t="s">
        <v>823</v>
      </c>
      <c r="I186" s="145"/>
      <c r="L186" s="31"/>
      <c r="M186" s="146"/>
      <c r="U186" s="55"/>
      <c r="AT186" s="16" t="s">
        <v>154</v>
      </c>
      <c r="AU186" s="16" t="s">
        <v>79</v>
      </c>
    </row>
    <row r="187" spans="2:65" s="10" customFormat="1" ht="25.9" customHeight="1">
      <c r="B187" s="119"/>
      <c r="D187" s="120" t="s">
        <v>72</v>
      </c>
      <c r="E187" s="121" t="s">
        <v>824</v>
      </c>
      <c r="F187" s="121" t="s">
        <v>825</v>
      </c>
      <c r="I187" s="122"/>
      <c r="J187" s="123">
        <f>BK187</f>
        <v>0</v>
      </c>
      <c r="L187" s="119"/>
      <c r="M187" s="124"/>
      <c r="P187" s="125">
        <f>SUM(P188:P249)</f>
        <v>0</v>
      </c>
      <c r="R187" s="125">
        <f>SUM(R188:R249)</f>
        <v>0</v>
      </c>
      <c r="T187" s="125">
        <f>SUM(T188:T249)</f>
        <v>0</v>
      </c>
      <c r="U187" s="126"/>
      <c r="AR187" s="120" t="s">
        <v>79</v>
      </c>
      <c r="AT187" s="127" t="s">
        <v>72</v>
      </c>
      <c r="AU187" s="127" t="s">
        <v>12</v>
      </c>
      <c r="AY187" s="120" t="s">
        <v>148</v>
      </c>
      <c r="BK187" s="128">
        <f>SUM(BK188:BK249)</f>
        <v>0</v>
      </c>
    </row>
    <row r="188" spans="2:65" s="1" customFormat="1" ht="16.5" customHeight="1">
      <c r="B188" s="31"/>
      <c r="C188" s="129" t="s">
        <v>12</v>
      </c>
      <c r="D188" s="129" t="s">
        <v>149</v>
      </c>
      <c r="E188" s="130" t="s">
        <v>826</v>
      </c>
      <c r="F188" s="131" t="s">
        <v>731</v>
      </c>
      <c r="G188" s="132" t="s">
        <v>455</v>
      </c>
      <c r="H188" s="133">
        <v>2</v>
      </c>
      <c r="I188" s="134"/>
      <c r="J188" s="135">
        <f>ROUND(I188*H188,2)</f>
        <v>0</v>
      </c>
      <c r="K188" s="136"/>
      <c r="L188" s="31"/>
      <c r="M188" s="137" t="s">
        <v>1</v>
      </c>
      <c r="N188" s="138" t="s">
        <v>38</v>
      </c>
      <c r="P188" s="139">
        <f>O188*H188</f>
        <v>0</v>
      </c>
      <c r="Q188" s="139">
        <v>0</v>
      </c>
      <c r="R188" s="139">
        <f>Q188*H188</f>
        <v>0</v>
      </c>
      <c r="S188" s="139">
        <v>0</v>
      </c>
      <c r="T188" s="139">
        <f>S188*H188</f>
        <v>0</v>
      </c>
      <c r="U188" s="140" t="s">
        <v>1</v>
      </c>
      <c r="AR188" s="141" t="s">
        <v>153</v>
      </c>
      <c r="AT188" s="141" t="s">
        <v>149</v>
      </c>
      <c r="AU188" s="141" t="s">
        <v>79</v>
      </c>
      <c r="AY188" s="16" t="s">
        <v>148</v>
      </c>
      <c r="BE188" s="142">
        <f>IF(N188="základní",J188,0)</f>
        <v>0</v>
      </c>
      <c r="BF188" s="142">
        <f>IF(N188="snížená",J188,0)</f>
        <v>0</v>
      </c>
      <c r="BG188" s="142">
        <f>IF(N188="zákl. přenesená",J188,0)</f>
        <v>0</v>
      </c>
      <c r="BH188" s="142">
        <f>IF(N188="sníž. přenesená",J188,0)</f>
        <v>0</v>
      </c>
      <c r="BI188" s="142">
        <f>IF(N188="nulová",J188,0)</f>
        <v>0</v>
      </c>
      <c r="BJ188" s="16" t="s">
        <v>79</v>
      </c>
      <c r="BK188" s="142">
        <f>ROUND(I188*H188,2)</f>
        <v>0</v>
      </c>
      <c r="BL188" s="16" t="s">
        <v>153</v>
      </c>
      <c r="BM188" s="141" t="s">
        <v>460</v>
      </c>
    </row>
    <row r="189" spans="2:65" s="1" customFormat="1" ht="58.5">
      <c r="B189" s="31"/>
      <c r="D189" s="143" t="s">
        <v>154</v>
      </c>
      <c r="F189" s="144" t="s">
        <v>827</v>
      </c>
      <c r="I189" s="145"/>
      <c r="L189" s="31"/>
      <c r="M189" s="146"/>
      <c r="U189" s="55"/>
      <c r="AT189" s="16" t="s">
        <v>154</v>
      </c>
      <c r="AU189" s="16" t="s">
        <v>79</v>
      </c>
    </row>
    <row r="190" spans="2:65" s="1" customFormat="1" ht="16.5" customHeight="1">
      <c r="B190" s="31"/>
      <c r="C190" s="129" t="s">
        <v>12</v>
      </c>
      <c r="D190" s="129" t="s">
        <v>149</v>
      </c>
      <c r="E190" s="130" t="s">
        <v>828</v>
      </c>
      <c r="F190" s="131" t="s">
        <v>734</v>
      </c>
      <c r="G190" s="132" t="s">
        <v>455</v>
      </c>
      <c r="H190" s="133">
        <v>2</v>
      </c>
      <c r="I190" s="134"/>
      <c r="J190" s="135">
        <f>ROUND(I190*H190,2)</f>
        <v>0</v>
      </c>
      <c r="K190" s="136"/>
      <c r="L190" s="31"/>
      <c r="M190" s="137" t="s">
        <v>1</v>
      </c>
      <c r="N190" s="138" t="s">
        <v>38</v>
      </c>
      <c r="P190" s="139">
        <f>O190*H190</f>
        <v>0</v>
      </c>
      <c r="Q190" s="139">
        <v>0</v>
      </c>
      <c r="R190" s="139">
        <f>Q190*H190</f>
        <v>0</v>
      </c>
      <c r="S190" s="139">
        <v>0</v>
      </c>
      <c r="T190" s="139">
        <f>S190*H190</f>
        <v>0</v>
      </c>
      <c r="U190" s="140" t="s">
        <v>1</v>
      </c>
      <c r="AR190" s="141" t="s">
        <v>153</v>
      </c>
      <c r="AT190" s="141" t="s">
        <v>149</v>
      </c>
      <c r="AU190" s="141" t="s">
        <v>79</v>
      </c>
      <c r="AY190" s="16" t="s">
        <v>148</v>
      </c>
      <c r="BE190" s="142">
        <f>IF(N190="základní",J190,0)</f>
        <v>0</v>
      </c>
      <c r="BF190" s="142">
        <f>IF(N190="snížená",J190,0)</f>
        <v>0</v>
      </c>
      <c r="BG190" s="142">
        <f>IF(N190="zákl. přenesená",J190,0)</f>
        <v>0</v>
      </c>
      <c r="BH190" s="142">
        <f>IF(N190="sníž. přenesená",J190,0)</f>
        <v>0</v>
      </c>
      <c r="BI190" s="142">
        <f>IF(N190="nulová",J190,0)</f>
        <v>0</v>
      </c>
      <c r="BJ190" s="16" t="s">
        <v>79</v>
      </c>
      <c r="BK190" s="142">
        <f>ROUND(I190*H190,2)</f>
        <v>0</v>
      </c>
      <c r="BL190" s="16" t="s">
        <v>153</v>
      </c>
      <c r="BM190" s="141" t="s">
        <v>465</v>
      </c>
    </row>
    <row r="191" spans="2:65" s="1" customFormat="1">
      <c r="B191" s="31"/>
      <c r="D191" s="143" t="s">
        <v>154</v>
      </c>
      <c r="F191" s="144" t="s">
        <v>829</v>
      </c>
      <c r="I191" s="145"/>
      <c r="L191" s="31"/>
      <c r="M191" s="146"/>
      <c r="U191" s="55"/>
      <c r="AT191" s="16" t="s">
        <v>154</v>
      </c>
      <c r="AU191" s="16" t="s">
        <v>79</v>
      </c>
    </row>
    <row r="192" spans="2:65" s="1" customFormat="1" ht="16.5" customHeight="1">
      <c r="B192" s="31"/>
      <c r="C192" s="129" t="s">
        <v>12</v>
      </c>
      <c r="D192" s="129" t="s">
        <v>149</v>
      </c>
      <c r="E192" s="130" t="s">
        <v>830</v>
      </c>
      <c r="F192" s="131" t="s">
        <v>737</v>
      </c>
      <c r="G192" s="132" t="s">
        <v>455</v>
      </c>
      <c r="H192" s="133">
        <v>1</v>
      </c>
      <c r="I192" s="134"/>
      <c r="J192" s="135">
        <f>ROUND(I192*H192,2)</f>
        <v>0</v>
      </c>
      <c r="K192" s="136"/>
      <c r="L192" s="31"/>
      <c r="M192" s="137" t="s">
        <v>1</v>
      </c>
      <c r="N192" s="138" t="s">
        <v>38</v>
      </c>
      <c r="P192" s="139">
        <f>O192*H192</f>
        <v>0</v>
      </c>
      <c r="Q192" s="139">
        <v>0</v>
      </c>
      <c r="R192" s="139">
        <f>Q192*H192</f>
        <v>0</v>
      </c>
      <c r="S192" s="139">
        <v>0</v>
      </c>
      <c r="T192" s="139">
        <f>S192*H192</f>
        <v>0</v>
      </c>
      <c r="U192" s="140" t="s">
        <v>1</v>
      </c>
      <c r="AR192" s="141" t="s">
        <v>153</v>
      </c>
      <c r="AT192" s="141" t="s">
        <v>149</v>
      </c>
      <c r="AU192" s="141" t="s">
        <v>79</v>
      </c>
      <c r="AY192" s="16" t="s">
        <v>148</v>
      </c>
      <c r="BE192" s="142">
        <f>IF(N192="základní",J192,0)</f>
        <v>0</v>
      </c>
      <c r="BF192" s="142">
        <f>IF(N192="snížená",J192,0)</f>
        <v>0</v>
      </c>
      <c r="BG192" s="142">
        <f>IF(N192="zákl. přenesená",J192,0)</f>
        <v>0</v>
      </c>
      <c r="BH192" s="142">
        <f>IF(N192="sníž. přenesená",J192,0)</f>
        <v>0</v>
      </c>
      <c r="BI192" s="142">
        <f>IF(N192="nulová",J192,0)</f>
        <v>0</v>
      </c>
      <c r="BJ192" s="16" t="s">
        <v>79</v>
      </c>
      <c r="BK192" s="142">
        <f>ROUND(I192*H192,2)</f>
        <v>0</v>
      </c>
      <c r="BL192" s="16" t="s">
        <v>153</v>
      </c>
      <c r="BM192" s="141" t="s">
        <v>469</v>
      </c>
    </row>
    <row r="193" spans="2:65" s="1" customFormat="1" ht="19.5">
      <c r="B193" s="31"/>
      <c r="D193" s="143" t="s">
        <v>154</v>
      </c>
      <c r="F193" s="144" t="s">
        <v>738</v>
      </c>
      <c r="I193" s="145"/>
      <c r="L193" s="31"/>
      <c r="M193" s="146"/>
      <c r="U193" s="55"/>
      <c r="AT193" s="16" t="s">
        <v>154</v>
      </c>
      <c r="AU193" s="16" t="s">
        <v>79</v>
      </c>
    </row>
    <row r="194" spans="2:65" s="1" customFormat="1" ht="16.5" customHeight="1">
      <c r="B194" s="31"/>
      <c r="C194" s="129" t="s">
        <v>12</v>
      </c>
      <c r="D194" s="129" t="s">
        <v>149</v>
      </c>
      <c r="E194" s="130" t="s">
        <v>831</v>
      </c>
      <c r="F194" s="131" t="s">
        <v>740</v>
      </c>
      <c r="G194" s="132" t="s">
        <v>252</v>
      </c>
      <c r="H194" s="133">
        <v>200</v>
      </c>
      <c r="I194" s="134"/>
      <c r="J194" s="135">
        <f>ROUND(I194*H194,2)</f>
        <v>0</v>
      </c>
      <c r="K194" s="136"/>
      <c r="L194" s="31"/>
      <c r="M194" s="137" t="s">
        <v>1</v>
      </c>
      <c r="N194" s="138" t="s">
        <v>38</v>
      </c>
      <c r="P194" s="139">
        <f>O194*H194</f>
        <v>0</v>
      </c>
      <c r="Q194" s="139">
        <v>0</v>
      </c>
      <c r="R194" s="139">
        <f>Q194*H194</f>
        <v>0</v>
      </c>
      <c r="S194" s="139">
        <v>0</v>
      </c>
      <c r="T194" s="139">
        <f>S194*H194</f>
        <v>0</v>
      </c>
      <c r="U194" s="140" t="s">
        <v>1</v>
      </c>
      <c r="AR194" s="141" t="s">
        <v>153</v>
      </c>
      <c r="AT194" s="141" t="s">
        <v>149</v>
      </c>
      <c r="AU194" s="141" t="s">
        <v>79</v>
      </c>
      <c r="AY194" s="16" t="s">
        <v>148</v>
      </c>
      <c r="BE194" s="142">
        <f>IF(N194="základní",J194,0)</f>
        <v>0</v>
      </c>
      <c r="BF194" s="142">
        <f>IF(N194="snížená",J194,0)</f>
        <v>0</v>
      </c>
      <c r="BG194" s="142">
        <f>IF(N194="zákl. přenesená",J194,0)</f>
        <v>0</v>
      </c>
      <c r="BH194" s="142">
        <f>IF(N194="sníž. přenesená",J194,0)</f>
        <v>0</v>
      </c>
      <c r="BI194" s="142">
        <f>IF(N194="nulová",J194,0)</f>
        <v>0</v>
      </c>
      <c r="BJ194" s="16" t="s">
        <v>79</v>
      </c>
      <c r="BK194" s="142">
        <f>ROUND(I194*H194,2)</f>
        <v>0</v>
      </c>
      <c r="BL194" s="16" t="s">
        <v>153</v>
      </c>
      <c r="BM194" s="141" t="s">
        <v>474</v>
      </c>
    </row>
    <row r="195" spans="2:65" s="1" customFormat="1" ht="19.5">
      <c r="B195" s="31"/>
      <c r="D195" s="143" t="s">
        <v>154</v>
      </c>
      <c r="F195" s="144" t="s">
        <v>741</v>
      </c>
      <c r="I195" s="145"/>
      <c r="L195" s="31"/>
      <c r="M195" s="146"/>
      <c r="U195" s="55"/>
      <c r="AT195" s="16" t="s">
        <v>154</v>
      </c>
      <c r="AU195" s="16" t="s">
        <v>79</v>
      </c>
    </row>
    <row r="196" spans="2:65" s="1" customFormat="1" ht="16.5" customHeight="1">
      <c r="B196" s="31"/>
      <c r="C196" s="129" t="s">
        <v>12</v>
      </c>
      <c r="D196" s="129" t="s">
        <v>149</v>
      </c>
      <c r="E196" s="130" t="s">
        <v>832</v>
      </c>
      <c r="F196" s="131" t="s">
        <v>743</v>
      </c>
      <c r="G196" s="132" t="s">
        <v>252</v>
      </c>
      <c r="H196" s="133">
        <v>40</v>
      </c>
      <c r="I196" s="134"/>
      <c r="J196" s="135">
        <f>ROUND(I196*H196,2)</f>
        <v>0</v>
      </c>
      <c r="K196" s="136"/>
      <c r="L196" s="31"/>
      <c r="M196" s="137" t="s">
        <v>1</v>
      </c>
      <c r="N196" s="138" t="s">
        <v>38</v>
      </c>
      <c r="P196" s="139">
        <f>O196*H196</f>
        <v>0</v>
      </c>
      <c r="Q196" s="139">
        <v>0</v>
      </c>
      <c r="R196" s="139">
        <f>Q196*H196</f>
        <v>0</v>
      </c>
      <c r="S196" s="139">
        <v>0</v>
      </c>
      <c r="T196" s="139">
        <f>S196*H196</f>
        <v>0</v>
      </c>
      <c r="U196" s="140" t="s">
        <v>1</v>
      </c>
      <c r="AR196" s="141" t="s">
        <v>153</v>
      </c>
      <c r="AT196" s="141" t="s">
        <v>149</v>
      </c>
      <c r="AU196" s="141" t="s">
        <v>79</v>
      </c>
      <c r="AY196" s="16" t="s">
        <v>148</v>
      </c>
      <c r="BE196" s="142">
        <f>IF(N196="základní",J196,0)</f>
        <v>0</v>
      </c>
      <c r="BF196" s="142">
        <f>IF(N196="snížená",J196,0)</f>
        <v>0</v>
      </c>
      <c r="BG196" s="142">
        <f>IF(N196="zákl. přenesená",J196,0)</f>
        <v>0</v>
      </c>
      <c r="BH196" s="142">
        <f>IF(N196="sníž. přenesená",J196,0)</f>
        <v>0</v>
      </c>
      <c r="BI196" s="142">
        <f>IF(N196="nulová",J196,0)</f>
        <v>0</v>
      </c>
      <c r="BJ196" s="16" t="s">
        <v>79</v>
      </c>
      <c r="BK196" s="142">
        <f>ROUND(I196*H196,2)</f>
        <v>0</v>
      </c>
      <c r="BL196" s="16" t="s">
        <v>153</v>
      </c>
      <c r="BM196" s="141" t="s">
        <v>477</v>
      </c>
    </row>
    <row r="197" spans="2:65" s="1" customFormat="1" ht="19.5">
      <c r="B197" s="31"/>
      <c r="D197" s="143" t="s">
        <v>154</v>
      </c>
      <c r="F197" s="144" t="s">
        <v>744</v>
      </c>
      <c r="I197" s="145"/>
      <c r="L197" s="31"/>
      <c r="M197" s="146"/>
      <c r="U197" s="55"/>
      <c r="AT197" s="16" t="s">
        <v>154</v>
      </c>
      <c r="AU197" s="16" t="s">
        <v>79</v>
      </c>
    </row>
    <row r="198" spans="2:65" s="1" customFormat="1" ht="16.5" customHeight="1">
      <c r="B198" s="31"/>
      <c r="C198" s="129" t="s">
        <v>12</v>
      </c>
      <c r="D198" s="129" t="s">
        <v>149</v>
      </c>
      <c r="E198" s="130" t="s">
        <v>833</v>
      </c>
      <c r="F198" s="131" t="s">
        <v>746</v>
      </c>
      <c r="G198" s="132" t="s">
        <v>252</v>
      </c>
      <c r="H198" s="133">
        <v>20</v>
      </c>
      <c r="I198" s="134"/>
      <c r="J198" s="135">
        <f>ROUND(I198*H198,2)</f>
        <v>0</v>
      </c>
      <c r="K198" s="136"/>
      <c r="L198" s="31"/>
      <c r="M198" s="137" t="s">
        <v>1</v>
      </c>
      <c r="N198" s="138" t="s">
        <v>38</v>
      </c>
      <c r="P198" s="139">
        <f>O198*H198</f>
        <v>0</v>
      </c>
      <c r="Q198" s="139">
        <v>0</v>
      </c>
      <c r="R198" s="139">
        <f>Q198*H198</f>
        <v>0</v>
      </c>
      <c r="S198" s="139">
        <v>0</v>
      </c>
      <c r="T198" s="139">
        <f>S198*H198</f>
        <v>0</v>
      </c>
      <c r="U198" s="140" t="s">
        <v>1</v>
      </c>
      <c r="AR198" s="141" t="s">
        <v>153</v>
      </c>
      <c r="AT198" s="141" t="s">
        <v>149</v>
      </c>
      <c r="AU198" s="141" t="s">
        <v>79</v>
      </c>
      <c r="AY198" s="16" t="s">
        <v>148</v>
      </c>
      <c r="BE198" s="142">
        <f>IF(N198="základní",J198,0)</f>
        <v>0</v>
      </c>
      <c r="BF198" s="142">
        <f>IF(N198="snížená",J198,0)</f>
        <v>0</v>
      </c>
      <c r="BG198" s="142">
        <f>IF(N198="zákl. přenesená",J198,0)</f>
        <v>0</v>
      </c>
      <c r="BH198" s="142">
        <f>IF(N198="sníž. přenesená",J198,0)</f>
        <v>0</v>
      </c>
      <c r="BI198" s="142">
        <f>IF(N198="nulová",J198,0)</f>
        <v>0</v>
      </c>
      <c r="BJ198" s="16" t="s">
        <v>79</v>
      </c>
      <c r="BK198" s="142">
        <f>ROUND(I198*H198,2)</f>
        <v>0</v>
      </c>
      <c r="BL198" s="16" t="s">
        <v>153</v>
      </c>
      <c r="BM198" s="141" t="s">
        <v>481</v>
      </c>
    </row>
    <row r="199" spans="2:65" s="1" customFormat="1" ht="19.5">
      <c r="B199" s="31"/>
      <c r="D199" s="143" t="s">
        <v>154</v>
      </c>
      <c r="F199" s="144" t="s">
        <v>747</v>
      </c>
      <c r="I199" s="145"/>
      <c r="L199" s="31"/>
      <c r="M199" s="146"/>
      <c r="U199" s="55"/>
      <c r="AT199" s="16" t="s">
        <v>154</v>
      </c>
      <c r="AU199" s="16" t="s">
        <v>79</v>
      </c>
    </row>
    <row r="200" spans="2:65" s="1" customFormat="1" ht="16.5" customHeight="1">
      <c r="B200" s="31"/>
      <c r="C200" s="129" t="s">
        <v>12</v>
      </c>
      <c r="D200" s="129" t="s">
        <v>149</v>
      </c>
      <c r="E200" s="130" t="s">
        <v>834</v>
      </c>
      <c r="F200" s="131" t="s">
        <v>749</v>
      </c>
      <c r="G200" s="132" t="s">
        <v>455</v>
      </c>
      <c r="H200" s="133">
        <v>2</v>
      </c>
      <c r="I200" s="134"/>
      <c r="J200" s="135">
        <f>ROUND(I200*H200,2)</f>
        <v>0</v>
      </c>
      <c r="K200" s="136"/>
      <c r="L200" s="31"/>
      <c r="M200" s="137" t="s">
        <v>1</v>
      </c>
      <c r="N200" s="138" t="s">
        <v>38</v>
      </c>
      <c r="P200" s="139">
        <f>O200*H200</f>
        <v>0</v>
      </c>
      <c r="Q200" s="139">
        <v>0</v>
      </c>
      <c r="R200" s="139">
        <f>Q200*H200</f>
        <v>0</v>
      </c>
      <c r="S200" s="139">
        <v>0</v>
      </c>
      <c r="T200" s="139">
        <f>S200*H200</f>
        <v>0</v>
      </c>
      <c r="U200" s="140" t="s">
        <v>1</v>
      </c>
      <c r="AR200" s="141" t="s">
        <v>153</v>
      </c>
      <c r="AT200" s="141" t="s">
        <v>149</v>
      </c>
      <c r="AU200" s="141" t="s">
        <v>79</v>
      </c>
      <c r="AY200" s="16" t="s">
        <v>148</v>
      </c>
      <c r="BE200" s="142">
        <f>IF(N200="základní",J200,0)</f>
        <v>0</v>
      </c>
      <c r="BF200" s="142">
        <f>IF(N200="snížená",J200,0)</f>
        <v>0</v>
      </c>
      <c r="BG200" s="142">
        <f>IF(N200="zákl. přenesená",J200,0)</f>
        <v>0</v>
      </c>
      <c r="BH200" s="142">
        <f>IF(N200="sníž. přenesená",J200,0)</f>
        <v>0</v>
      </c>
      <c r="BI200" s="142">
        <f>IF(N200="nulová",J200,0)</f>
        <v>0</v>
      </c>
      <c r="BJ200" s="16" t="s">
        <v>79</v>
      </c>
      <c r="BK200" s="142">
        <f>ROUND(I200*H200,2)</f>
        <v>0</v>
      </c>
      <c r="BL200" s="16" t="s">
        <v>153</v>
      </c>
      <c r="BM200" s="141" t="s">
        <v>487</v>
      </c>
    </row>
    <row r="201" spans="2:65" s="1" customFormat="1" ht="19.5">
      <c r="B201" s="31"/>
      <c r="D201" s="143" t="s">
        <v>154</v>
      </c>
      <c r="F201" s="144" t="s">
        <v>750</v>
      </c>
      <c r="I201" s="145"/>
      <c r="L201" s="31"/>
      <c r="M201" s="146"/>
      <c r="U201" s="55"/>
      <c r="AT201" s="16" t="s">
        <v>154</v>
      </c>
      <c r="AU201" s="16" t="s">
        <v>79</v>
      </c>
    </row>
    <row r="202" spans="2:65" s="1" customFormat="1" ht="16.5" customHeight="1">
      <c r="B202" s="31"/>
      <c r="C202" s="129" t="s">
        <v>12</v>
      </c>
      <c r="D202" s="129" t="s">
        <v>149</v>
      </c>
      <c r="E202" s="130" t="s">
        <v>835</v>
      </c>
      <c r="F202" s="131" t="s">
        <v>752</v>
      </c>
      <c r="G202" s="132" t="s">
        <v>455</v>
      </c>
      <c r="H202" s="133">
        <v>1</v>
      </c>
      <c r="I202" s="134"/>
      <c r="J202" s="135">
        <f>ROUND(I202*H202,2)</f>
        <v>0</v>
      </c>
      <c r="K202" s="136"/>
      <c r="L202" s="31"/>
      <c r="M202" s="137" t="s">
        <v>1</v>
      </c>
      <c r="N202" s="138" t="s">
        <v>38</v>
      </c>
      <c r="P202" s="139">
        <f>O202*H202</f>
        <v>0</v>
      </c>
      <c r="Q202" s="139">
        <v>0</v>
      </c>
      <c r="R202" s="139">
        <f>Q202*H202</f>
        <v>0</v>
      </c>
      <c r="S202" s="139">
        <v>0</v>
      </c>
      <c r="T202" s="139">
        <f>S202*H202</f>
        <v>0</v>
      </c>
      <c r="U202" s="140" t="s">
        <v>1</v>
      </c>
      <c r="AR202" s="141" t="s">
        <v>153</v>
      </c>
      <c r="AT202" s="141" t="s">
        <v>149</v>
      </c>
      <c r="AU202" s="141" t="s">
        <v>79</v>
      </c>
      <c r="AY202" s="16" t="s">
        <v>148</v>
      </c>
      <c r="BE202" s="142">
        <f>IF(N202="základní",J202,0)</f>
        <v>0</v>
      </c>
      <c r="BF202" s="142">
        <f>IF(N202="snížená",J202,0)</f>
        <v>0</v>
      </c>
      <c r="BG202" s="142">
        <f>IF(N202="zákl. přenesená",J202,0)</f>
        <v>0</v>
      </c>
      <c r="BH202" s="142">
        <f>IF(N202="sníž. přenesená",J202,0)</f>
        <v>0</v>
      </c>
      <c r="BI202" s="142">
        <f>IF(N202="nulová",J202,0)</f>
        <v>0</v>
      </c>
      <c r="BJ202" s="16" t="s">
        <v>79</v>
      </c>
      <c r="BK202" s="142">
        <f>ROUND(I202*H202,2)</f>
        <v>0</v>
      </c>
      <c r="BL202" s="16" t="s">
        <v>153</v>
      </c>
      <c r="BM202" s="141" t="s">
        <v>492</v>
      </c>
    </row>
    <row r="203" spans="2:65" s="1" customFormat="1" ht="29.25">
      <c r="B203" s="31"/>
      <c r="D203" s="143" t="s">
        <v>154</v>
      </c>
      <c r="F203" s="144" t="s">
        <v>753</v>
      </c>
      <c r="I203" s="145"/>
      <c r="L203" s="31"/>
      <c r="M203" s="146"/>
      <c r="U203" s="55"/>
      <c r="AT203" s="16" t="s">
        <v>154</v>
      </c>
      <c r="AU203" s="16" t="s">
        <v>79</v>
      </c>
    </row>
    <row r="204" spans="2:65" s="1" customFormat="1" ht="16.5" customHeight="1">
      <c r="B204" s="31"/>
      <c r="C204" s="129" t="s">
        <v>165</v>
      </c>
      <c r="D204" s="129" t="s">
        <v>149</v>
      </c>
      <c r="E204" s="130" t="s">
        <v>836</v>
      </c>
      <c r="F204" s="131" t="s">
        <v>755</v>
      </c>
      <c r="G204" s="132" t="s">
        <v>455</v>
      </c>
      <c r="H204" s="133">
        <v>1</v>
      </c>
      <c r="I204" s="134"/>
      <c r="J204" s="135">
        <f>ROUND(I204*H204,2)</f>
        <v>0</v>
      </c>
      <c r="K204" s="136"/>
      <c r="L204" s="31"/>
      <c r="M204" s="137" t="s">
        <v>1</v>
      </c>
      <c r="N204" s="138" t="s">
        <v>38</v>
      </c>
      <c r="P204" s="139">
        <f>O204*H204</f>
        <v>0</v>
      </c>
      <c r="Q204" s="139">
        <v>0</v>
      </c>
      <c r="R204" s="139">
        <f>Q204*H204</f>
        <v>0</v>
      </c>
      <c r="S204" s="139">
        <v>0</v>
      </c>
      <c r="T204" s="139">
        <f>S204*H204</f>
        <v>0</v>
      </c>
      <c r="U204" s="140" t="s">
        <v>1</v>
      </c>
      <c r="AR204" s="141" t="s">
        <v>153</v>
      </c>
      <c r="AT204" s="141" t="s">
        <v>149</v>
      </c>
      <c r="AU204" s="141" t="s">
        <v>79</v>
      </c>
      <c r="AY204" s="16" t="s">
        <v>148</v>
      </c>
      <c r="BE204" s="142">
        <f>IF(N204="základní",J204,0)</f>
        <v>0</v>
      </c>
      <c r="BF204" s="142">
        <f>IF(N204="snížená",J204,0)</f>
        <v>0</v>
      </c>
      <c r="BG204" s="142">
        <f>IF(N204="zákl. přenesená",J204,0)</f>
        <v>0</v>
      </c>
      <c r="BH204" s="142">
        <f>IF(N204="sníž. přenesená",J204,0)</f>
        <v>0</v>
      </c>
      <c r="BI204" s="142">
        <f>IF(N204="nulová",J204,0)</f>
        <v>0</v>
      </c>
      <c r="BJ204" s="16" t="s">
        <v>79</v>
      </c>
      <c r="BK204" s="142">
        <f>ROUND(I204*H204,2)</f>
        <v>0</v>
      </c>
      <c r="BL204" s="16" t="s">
        <v>153</v>
      </c>
      <c r="BM204" s="141" t="s">
        <v>837</v>
      </c>
    </row>
    <row r="205" spans="2:65" s="1" customFormat="1" ht="19.5">
      <c r="B205" s="31"/>
      <c r="D205" s="143" t="s">
        <v>154</v>
      </c>
      <c r="F205" s="144" t="s">
        <v>757</v>
      </c>
      <c r="I205" s="145"/>
      <c r="L205" s="31"/>
      <c r="M205" s="146"/>
      <c r="U205" s="55"/>
      <c r="AT205" s="16" t="s">
        <v>154</v>
      </c>
      <c r="AU205" s="16" t="s">
        <v>79</v>
      </c>
    </row>
    <row r="206" spans="2:65" s="1" customFormat="1" ht="16.5" customHeight="1">
      <c r="B206" s="31"/>
      <c r="C206" s="129" t="s">
        <v>12</v>
      </c>
      <c r="D206" s="129" t="s">
        <v>149</v>
      </c>
      <c r="E206" s="130" t="s">
        <v>838</v>
      </c>
      <c r="F206" s="131" t="s">
        <v>755</v>
      </c>
      <c r="G206" s="132" t="s">
        <v>455</v>
      </c>
      <c r="H206" s="133">
        <v>2</v>
      </c>
      <c r="I206" s="134"/>
      <c r="J206" s="135">
        <f>ROUND(I206*H206,2)</f>
        <v>0</v>
      </c>
      <c r="K206" s="136"/>
      <c r="L206" s="31"/>
      <c r="M206" s="137" t="s">
        <v>1</v>
      </c>
      <c r="N206" s="138" t="s">
        <v>38</v>
      </c>
      <c r="P206" s="139">
        <f>O206*H206</f>
        <v>0</v>
      </c>
      <c r="Q206" s="139">
        <v>0</v>
      </c>
      <c r="R206" s="139">
        <f>Q206*H206</f>
        <v>0</v>
      </c>
      <c r="S206" s="139">
        <v>0</v>
      </c>
      <c r="T206" s="139">
        <f>S206*H206</f>
        <v>0</v>
      </c>
      <c r="U206" s="140" t="s">
        <v>1</v>
      </c>
      <c r="AR206" s="141" t="s">
        <v>153</v>
      </c>
      <c r="AT206" s="141" t="s">
        <v>149</v>
      </c>
      <c r="AU206" s="141" t="s">
        <v>79</v>
      </c>
      <c r="AY206" s="16" t="s">
        <v>148</v>
      </c>
      <c r="BE206" s="142">
        <f>IF(N206="základní",J206,0)</f>
        <v>0</v>
      </c>
      <c r="BF206" s="142">
        <f>IF(N206="snížená",J206,0)</f>
        <v>0</v>
      </c>
      <c r="BG206" s="142">
        <f>IF(N206="zákl. přenesená",J206,0)</f>
        <v>0</v>
      </c>
      <c r="BH206" s="142">
        <f>IF(N206="sníž. přenesená",J206,0)</f>
        <v>0</v>
      </c>
      <c r="BI206" s="142">
        <f>IF(N206="nulová",J206,0)</f>
        <v>0</v>
      </c>
      <c r="BJ206" s="16" t="s">
        <v>79</v>
      </c>
      <c r="BK206" s="142">
        <f>ROUND(I206*H206,2)</f>
        <v>0</v>
      </c>
      <c r="BL206" s="16" t="s">
        <v>153</v>
      </c>
      <c r="BM206" s="141" t="s">
        <v>498</v>
      </c>
    </row>
    <row r="207" spans="2:65" s="1" customFormat="1" ht="29.25">
      <c r="B207" s="31"/>
      <c r="D207" s="143" t="s">
        <v>154</v>
      </c>
      <c r="F207" s="144" t="s">
        <v>759</v>
      </c>
      <c r="I207" s="145"/>
      <c r="L207" s="31"/>
      <c r="M207" s="146"/>
      <c r="U207" s="55"/>
      <c r="AT207" s="16" t="s">
        <v>154</v>
      </c>
      <c r="AU207" s="16" t="s">
        <v>79</v>
      </c>
    </row>
    <row r="208" spans="2:65" s="1" customFormat="1" ht="16.5" customHeight="1">
      <c r="B208" s="31"/>
      <c r="C208" s="129" t="s">
        <v>12</v>
      </c>
      <c r="D208" s="129" t="s">
        <v>149</v>
      </c>
      <c r="E208" s="130" t="s">
        <v>839</v>
      </c>
      <c r="F208" s="131" t="s">
        <v>761</v>
      </c>
      <c r="G208" s="132" t="s">
        <v>455</v>
      </c>
      <c r="H208" s="133">
        <v>26</v>
      </c>
      <c r="I208" s="134"/>
      <c r="J208" s="135">
        <f>ROUND(I208*H208,2)</f>
        <v>0</v>
      </c>
      <c r="K208" s="136"/>
      <c r="L208" s="31"/>
      <c r="M208" s="137" t="s">
        <v>1</v>
      </c>
      <c r="N208" s="138" t="s">
        <v>38</v>
      </c>
      <c r="P208" s="139">
        <f>O208*H208</f>
        <v>0</v>
      </c>
      <c r="Q208" s="139">
        <v>0</v>
      </c>
      <c r="R208" s="139">
        <f>Q208*H208</f>
        <v>0</v>
      </c>
      <c r="S208" s="139">
        <v>0</v>
      </c>
      <c r="T208" s="139">
        <f>S208*H208</f>
        <v>0</v>
      </c>
      <c r="U208" s="140" t="s">
        <v>1</v>
      </c>
      <c r="AR208" s="141" t="s">
        <v>153</v>
      </c>
      <c r="AT208" s="141" t="s">
        <v>149</v>
      </c>
      <c r="AU208" s="141" t="s">
        <v>79</v>
      </c>
      <c r="AY208" s="16" t="s">
        <v>148</v>
      </c>
      <c r="BE208" s="142">
        <f>IF(N208="základní",J208,0)</f>
        <v>0</v>
      </c>
      <c r="BF208" s="142">
        <f>IF(N208="snížená",J208,0)</f>
        <v>0</v>
      </c>
      <c r="BG208" s="142">
        <f>IF(N208="zákl. přenesená",J208,0)</f>
        <v>0</v>
      </c>
      <c r="BH208" s="142">
        <f>IF(N208="sníž. přenesená",J208,0)</f>
        <v>0</v>
      </c>
      <c r="BI208" s="142">
        <f>IF(N208="nulová",J208,0)</f>
        <v>0</v>
      </c>
      <c r="BJ208" s="16" t="s">
        <v>79</v>
      </c>
      <c r="BK208" s="142">
        <f>ROUND(I208*H208,2)</f>
        <v>0</v>
      </c>
      <c r="BL208" s="16" t="s">
        <v>153</v>
      </c>
      <c r="BM208" s="141" t="s">
        <v>509</v>
      </c>
    </row>
    <row r="209" spans="2:65" s="1" customFormat="1" ht="19.5">
      <c r="B209" s="31"/>
      <c r="D209" s="143" t="s">
        <v>154</v>
      </c>
      <c r="F209" s="144" t="s">
        <v>762</v>
      </c>
      <c r="I209" s="145"/>
      <c r="L209" s="31"/>
      <c r="M209" s="146"/>
      <c r="U209" s="55"/>
      <c r="AT209" s="16" t="s">
        <v>154</v>
      </c>
      <c r="AU209" s="16" t="s">
        <v>79</v>
      </c>
    </row>
    <row r="210" spans="2:65" s="1" customFormat="1" ht="16.5" customHeight="1">
      <c r="B210" s="31"/>
      <c r="C210" s="129" t="s">
        <v>12</v>
      </c>
      <c r="D210" s="129" t="s">
        <v>149</v>
      </c>
      <c r="E210" s="130" t="s">
        <v>840</v>
      </c>
      <c r="F210" s="131" t="s">
        <v>764</v>
      </c>
      <c r="G210" s="132" t="s">
        <v>455</v>
      </c>
      <c r="H210" s="133">
        <v>2</v>
      </c>
      <c r="I210" s="134"/>
      <c r="J210" s="135">
        <f>ROUND(I210*H210,2)</f>
        <v>0</v>
      </c>
      <c r="K210" s="136"/>
      <c r="L210" s="31"/>
      <c r="M210" s="137" t="s">
        <v>1</v>
      </c>
      <c r="N210" s="138" t="s">
        <v>38</v>
      </c>
      <c r="P210" s="139">
        <f>O210*H210</f>
        <v>0</v>
      </c>
      <c r="Q210" s="139">
        <v>0</v>
      </c>
      <c r="R210" s="139">
        <f>Q210*H210</f>
        <v>0</v>
      </c>
      <c r="S210" s="139">
        <v>0</v>
      </c>
      <c r="T210" s="139">
        <f>S210*H210</f>
        <v>0</v>
      </c>
      <c r="U210" s="140" t="s">
        <v>1</v>
      </c>
      <c r="AR210" s="141" t="s">
        <v>153</v>
      </c>
      <c r="AT210" s="141" t="s">
        <v>149</v>
      </c>
      <c r="AU210" s="141" t="s">
        <v>79</v>
      </c>
      <c r="AY210" s="16" t="s">
        <v>148</v>
      </c>
      <c r="BE210" s="142">
        <f>IF(N210="základní",J210,0)</f>
        <v>0</v>
      </c>
      <c r="BF210" s="142">
        <f>IF(N210="snížená",J210,0)</f>
        <v>0</v>
      </c>
      <c r="BG210" s="142">
        <f>IF(N210="zákl. přenesená",J210,0)</f>
        <v>0</v>
      </c>
      <c r="BH210" s="142">
        <f>IF(N210="sníž. přenesená",J210,0)</f>
        <v>0</v>
      </c>
      <c r="BI210" s="142">
        <f>IF(N210="nulová",J210,0)</f>
        <v>0</v>
      </c>
      <c r="BJ210" s="16" t="s">
        <v>79</v>
      </c>
      <c r="BK210" s="142">
        <f>ROUND(I210*H210,2)</f>
        <v>0</v>
      </c>
      <c r="BL210" s="16" t="s">
        <v>153</v>
      </c>
      <c r="BM210" s="141" t="s">
        <v>515</v>
      </c>
    </row>
    <row r="211" spans="2:65" s="1" customFormat="1" ht="19.5">
      <c r="B211" s="31"/>
      <c r="D211" s="143" t="s">
        <v>154</v>
      </c>
      <c r="F211" s="144" t="s">
        <v>765</v>
      </c>
      <c r="I211" s="145"/>
      <c r="L211" s="31"/>
      <c r="M211" s="146"/>
      <c r="U211" s="55"/>
      <c r="AT211" s="16" t="s">
        <v>154</v>
      </c>
      <c r="AU211" s="16" t="s">
        <v>79</v>
      </c>
    </row>
    <row r="212" spans="2:65" s="1" customFormat="1" ht="16.5" customHeight="1">
      <c r="B212" s="31"/>
      <c r="C212" s="129" t="s">
        <v>12</v>
      </c>
      <c r="D212" s="129" t="s">
        <v>149</v>
      </c>
      <c r="E212" s="130" t="s">
        <v>841</v>
      </c>
      <c r="F212" s="131" t="s">
        <v>767</v>
      </c>
      <c r="G212" s="132" t="s">
        <v>455</v>
      </c>
      <c r="H212" s="133">
        <v>1</v>
      </c>
      <c r="I212" s="134"/>
      <c r="J212" s="135">
        <f>ROUND(I212*H212,2)</f>
        <v>0</v>
      </c>
      <c r="K212" s="136"/>
      <c r="L212" s="31"/>
      <c r="M212" s="137" t="s">
        <v>1</v>
      </c>
      <c r="N212" s="138" t="s">
        <v>38</v>
      </c>
      <c r="P212" s="139">
        <f>O212*H212</f>
        <v>0</v>
      </c>
      <c r="Q212" s="139">
        <v>0</v>
      </c>
      <c r="R212" s="139">
        <f>Q212*H212</f>
        <v>0</v>
      </c>
      <c r="S212" s="139">
        <v>0</v>
      </c>
      <c r="T212" s="139">
        <f>S212*H212</f>
        <v>0</v>
      </c>
      <c r="U212" s="140" t="s">
        <v>1</v>
      </c>
      <c r="AR212" s="141" t="s">
        <v>153</v>
      </c>
      <c r="AT212" s="141" t="s">
        <v>149</v>
      </c>
      <c r="AU212" s="141" t="s">
        <v>79</v>
      </c>
      <c r="AY212" s="16" t="s">
        <v>148</v>
      </c>
      <c r="BE212" s="142">
        <f>IF(N212="základní",J212,0)</f>
        <v>0</v>
      </c>
      <c r="BF212" s="142">
        <f>IF(N212="snížená",J212,0)</f>
        <v>0</v>
      </c>
      <c r="BG212" s="142">
        <f>IF(N212="zákl. přenesená",J212,0)</f>
        <v>0</v>
      </c>
      <c r="BH212" s="142">
        <f>IF(N212="sníž. přenesená",J212,0)</f>
        <v>0</v>
      </c>
      <c r="BI212" s="142">
        <f>IF(N212="nulová",J212,0)</f>
        <v>0</v>
      </c>
      <c r="BJ212" s="16" t="s">
        <v>79</v>
      </c>
      <c r="BK212" s="142">
        <f>ROUND(I212*H212,2)</f>
        <v>0</v>
      </c>
      <c r="BL212" s="16" t="s">
        <v>153</v>
      </c>
      <c r="BM212" s="141" t="s">
        <v>523</v>
      </c>
    </row>
    <row r="213" spans="2:65" s="1" customFormat="1" ht="19.5">
      <c r="B213" s="31"/>
      <c r="D213" s="143" t="s">
        <v>154</v>
      </c>
      <c r="F213" s="144" t="s">
        <v>768</v>
      </c>
      <c r="I213" s="145"/>
      <c r="L213" s="31"/>
      <c r="M213" s="146"/>
      <c r="U213" s="55"/>
      <c r="AT213" s="16" t="s">
        <v>154</v>
      </c>
      <c r="AU213" s="16" t="s">
        <v>79</v>
      </c>
    </row>
    <row r="214" spans="2:65" s="1" customFormat="1" ht="16.5" customHeight="1">
      <c r="B214" s="31"/>
      <c r="C214" s="129" t="s">
        <v>12</v>
      </c>
      <c r="D214" s="129" t="s">
        <v>149</v>
      </c>
      <c r="E214" s="130" t="s">
        <v>842</v>
      </c>
      <c r="F214" s="131" t="s">
        <v>770</v>
      </c>
      <c r="G214" s="132" t="s">
        <v>455</v>
      </c>
      <c r="H214" s="133">
        <v>10</v>
      </c>
      <c r="I214" s="134"/>
      <c r="J214" s="135">
        <f>ROUND(I214*H214,2)</f>
        <v>0</v>
      </c>
      <c r="K214" s="136"/>
      <c r="L214" s="31"/>
      <c r="M214" s="137" t="s">
        <v>1</v>
      </c>
      <c r="N214" s="138" t="s">
        <v>38</v>
      </c>
      <c r="P214" s="139">
        <f>O214*H214</f>
        <v>0</v>
      </c>
      <c r="Q214" s="139">
        <v>0</v>
      </c>
      <c r="R214" s="139">
        <f>Q214*H214</f>
        <v>0</v>
      </c>
      <c r="S214" s="139">
        <v>0</v>
      </c>
      <c r="T214" s="139">
        <f>S214*H214</f>
        <v>0</v>
      </c>
      <c r="U214" s="140" t="s">
        <v>1</v>
      </c>
      <c r="AR214" s="141" t="s">
        <v>153</v>
      </c>
      <c r="AT214" s="141" t="s">
        <v>149</v>
      </c>
      <c r="AU214" s="141" t="s">
        <v>79</v>
      </c>
      <c r="AY214" s="16" t="s">
        <v>148</v>
      </c>
      <c r="BE214" s="142">
        <f>IF(N214="základní",J214,0)</f>
        <v>0</v>
      </c>
      <c r="BF214" s="142">
        <f>IF(N214="snížená",J214,0)</f>
        <v>0</v>
      </c>
      <c r="BG214" s="142">
        <f>IF(N214="zákl. přenesená",J214,0)</f>
        <v>0</v>
      </c>
      <c r="BH214" s="142">
        <f>IF(N214="sníž. přenesená",J214,0)</f>
        <v>0</v>
      </c>
      <c r="BI214" s="142">
        <f>IF(N214="nulová",J214,0)</f>
        <v>0</v>
      </c>
      <c r="BJ214" s="16" t="s">
        <v>79</v>
      </c>
      <c r="BK214" s="142">
        <f>ROUND(I214*H214,2)</f>
        <v>0</v>
      </c>
      <c r="BL214" s="16" t="s">
        <v>153</v>
      </c>
      <c r="BM214" s="141" t="s">
        <v>290</v>
      </c>
    </row>
    <row r="215" spans="2:65" s="1" customFormat="1" ht="19.5">
      <c r="B215" s="31"/>
      <c r="D215" s="143" t="s">
        <v>154</v>
      </c>
      <c r="F215" s="144" t="s">
        <v>771</v>
      </c>
      <c r="I215" s="145"/>
      <c r="L215" s="31"/>
      <c r="M215" s="146"/>
      <c r="U215" s="55"/>
      <c r="AT215" s="16" t="s">
        <v>154</v>
      </c>
      <c r="AU215" s="16" t="s">
        <v>79</v>
      </c>
    </row>
    <row r="216" spans="2:65" s="1" customFormat="1" ht="16.5" customHeight="1">
      <c r="B216" s="31"/>
      <c r="C216" s="129" t="s">
        <v>12</v>
      </c>
      <c r="D216" s="129" t="s">
        <v>149</v>
      </c>
      <c r="E216" s="130" t="s">
        <v>843</v>
      </c>
      <c r="F216" s="131" t="s">
        <v>773</v>
      </c>
      <c r="G216" s="132" t="s">
        <v>455</v>
      </c>
      <c r="H216" s="133">
        <v>10</v>
      </c>
      <c r="I216" s="134"/>
      <c r="J216" s="135">
        <f>ROUND(I216*H216,2)</f>
        <v>0</v>
      </c>
      <c r="K216" s="136"/>
      <c r="L216" s="31"/>
      <c r="M216" s="137" t="s">
        <v>1</v>
      </c>
      <c r="N216" s="138" t="s">
        <v>38</v>
      </c>
      <c r="P216" s="139">
        <f>O216*H216</f>
        <v>0</v>
      </c>
      <c r="Q216" s="139">
        <v>0</v>
      </c>
      <c r="R216" s="139">
        <f>Q216*H216</f>
        <v>0</v>
      </c>
      <c r="S216" s="139">
        <v>0</v>
      </c>
      <c r="T216" s="139">
        <f>S216*H216</f>
        <v>0</v>
      </c>
      <c r="U216" s="140" t="s">
        <v>1</v>
      </c>
      <c r="AR216" s="141" t="s">
        <v>153</v>
      </c>
      <c r="AT216" s="141" t="s">
        <v>149</v>
      </c>
      <c r="AU216" s="141" t="s">
        <v>79</v>
      </c>
      <c r="AY216" s="16" t="s">
        <v>148</v>
      </c>
      <c r="BE216" s="142">
        <f>IF(N216="základní",J216,0)</f>
        <v>0</v>
      </c>
      <c r="BF216" s="142">
        <f>IF(N216="snížená",J216,0)</f>
        <v>0</v>
      </c>
      <c r="BG216" s="142">
        <f>IF(N216="zákl. přenesená",J216,0)</f>
        <v>0</v>
      </c>
      <c r="BH216" s="142">
        <f>IF(N216="sníž. přenesená",J216,0)</f>
        <v>0</v>
      </c>
      <c r="BI216" s="142">
        <f>IF(N216="nulová",J216,0)</f>
        <v>0</v>
      </c>
      <c r="BJ216" s="16" t="s">
        <v>79</v>
      </c>
      <c r="BK216" s="142">
        <f>ROUND(I216*H216,2)</f>
        <v>0</v>
      </c>
      <c r="BL216" s="16" t="s">
        <v>153</v>
      </c>
      <c r="BM216" s="141" t="s">
        <v>330</v>
      </c>
    </row>
    <row r="217" spans="2:65" s="1" customFormat="1" ht="29.25">
      <c r="B217" s="31"/>
      <c r="D217" s="143" t="s">
        <v>154</v>
      </c>
      <c r="F217" s="144" t="s">
        <v>774</v>
      </c>
      <c r="I217" s="145"/>
      <c r="L217" s="31"/>
      <c r="M217" s="146"/>
      <c r="U217" s="55"/>
      <c r="AT217" s="16" t="s">
        <v>154</v>
      </c>
      <c r="AU217" s="16" t="s">
        <v>79</v>
      </c>
    </row>
    <row r="218" spans="2:65" s="1" customFormat="1" ht="16.5" customHeight="1">
      <c r="B218" s="31"/>
      <c r="C218" s="129" t="s">
        <v>12</v>
      </c>
      <c r="D218" s="129" t="s">
        <v>149</v>
      </c>
      <c r="E218" s="130" t="s">
        <v>844</v>
      </c>
      <c r="F218" s="131" t="s">
        <v>783</v>
      </c>
      <c r="G218" s="132" t="s">
        <v>455</v>
      </c>
      <c r="H218" s="133">
        <v>2</v>
      </c>
      <c r="I218" s="134"/>
      <c r="J218" s="135">
        <f>ROUND(I218*H218,2)</f>
        <v>0</v>
      </c>
      <c r="K218" s="136"/>
      <c r="L218" s="31"/>
      <c r="M218" s="137" t="s">
        <v>1</v>
      </c>
      <c r="N218" s="138" t="s">
        <v>38</v>
      </c>
      <c r="P218" s="139">
        <f>O218*H218</f>
        <v>0</v>
      </c>
      <c r="Q218" s="139">
        <v>0</v>
      </c>
      <c r="R218" s="139">
        <f>Q218*H218</f>
        <v>0</v>
      </c>
      <c r="S218" s="139">
        <v>0</v>
      </c>
      <c r="T218" s="139">
        <f>S218*H218</f>
        <v>0</v>
      </c>
      <c r="U218" s="140" t="s">
        <v>1</v>
      </c>
      <c r="AR218" s="141" t="s">
        <v>153</v>
      </c>
      <c r="AT218" s="141" t="s">
        <v>149</v>
      </c>
      <c r="AU218" s="141" t="s">
        <v>79</v>
      </c>
      <c r="AY218" s="16" t="s">
        <v>148</v>
      </c>
      <c r="BE218" s="142">
        <f>IF(N218="základní",J218,0)</f>
        <v>0</v>
      </c>
      <c r="BF218" s="142">
        <f>IF(N218="snížená",J218,0)</f>
        <v>0</v>
      </c>
      <c r="BG218" s="142">
        <f>IF(N218="zákl. přenesená",J218,0)</f>
        <v>0</v>
      </c>
      <c r="BH218" s="142">
        <f>IF(N218="sníž. přenesená",J218,0)</f>
        <v>0</v>
      </c>
      <c r="BI218" s="142">
        <f>IF(N218="nulová",J218,0)</f>
        <v>0</v>
      </c>
      <c r="BJ218" s="16" t="s">
        <v>79</v>
      </c>
      <c r="BK218" s="142">
        <f>ROUND(I218*H218,2)</f>
        <v>0</v>
      </c>
      <c r="BL218" s="16" t="s">
        <v>153</v>
      </c>
      <c r="BM218" s="141" t="s">
        <v>550</v>
      </c>
    </row>
    <row r="219" spans="2:65" s="1" customFormat="1" ht="19.5">
      <c r="B219" s="31"/>
      <c r="D219" s="143" t="s">
        <v>154</v>
      </c>
      <c r="F219" s="144" t="s">
        <v>845</v>
      </c>
      <c r="I219" s="145"/>
      <c r="L219" s="31"/>
      <c r="M219" s="146"/>
      <c r="U219" s="55"/>
      <c r="AT219" s="16" t="s">
        <v>154</v>
      </c>
      <c r="AU219" s="16" t="s">
        <v>79</v>
      </c>
    </row>
    <row r="220" spans="2:65" s="1" customFormat="1" ht="16.5" customHeight="1">
      <c r="B220" s="31"/>
      <c r="C220" s="129" t="s">
        <v>12</v>
      </c>
      <c r="D220" s="129" t="s">
        <v>149</v>
      </c>
      <c r="E220" s="130" t="s">
        <v>846</v>
      </c>
      <c r="F220" s="131" t="s">
        <v>780</v>
      </c>
      <c r="G220" s="132" t="s">
        <v>455</v>
      </c>
      <c r="H220" s="133">
        <v>13</v>
      </c>
      <c r="I220" s="134"/>
      <c r="J220" s="135">
        <f>ROUND(I220*H220,2)</f>
        <v>0</v>
      </c>
      <c r="K220" s="136"/>
      <c r="L220" s="31"/>
      <c r="M220" s="137" t="s">
        <v>1</v>
      </c>
      <c r="N220" s="138" t="s">
        <v>38</v>
      </c>
      <c r="P220" s="139">
        <f>O220*H220</f>
        <v>0</v>
      </c>
      <c r="Q220" s="139">
        <v>0</v>
      </c>
      <c r="R220" s="139">
        <f>Q220*H220</f>
        <v>0</v>
      </c>
      <c r="S220" s="139">
        <v>0</v>
      </c>
      <c r="T220" s="139">
        <f>S220*H220</f>
        <v>0</v>
      </c>
      <c r="U220" s="140" t="s">
        <v>1</v>
      </c>
      <c r="AR220" s="141" t="s">
        <v>153</v>
      </c>
      <c r="AT220" s="141" t="s">
        <v>149</v>
      </c>
      <c r="AU220" s="141" t="s">
        <v>79</v>
      </c>
      <c r="AY220" s="16" t="s">
        <v>148</v>
      </c>
      <c r="BE220" s="142">
        <f>IF(N220="základní",J220,0)</f>
        <v>0</v>
      </c>
      <c r="BF220" s="142">
        <f>IF(N220="snížená",J220,0)</f>
        <v>0</v>
      </c>
      <c r="BG220" s="142">
        <f>IF(N220="zákl. přenesená",J220,0)</f>
        <v>0</v>
      </c>
      <c r="BH220" s="142">
        <f>IF(N220="sníž. přenesená",J220,0)</f>
        <v>0</v>
      </c>
      <c r="BI220" s="142">
        <f>IF(N220="nulová",J220,0)</f>
        <v>0</v>
      </c>
      <c r="BJ220" s="16" t="s">
        <v>79</v>
      </c>
      <c r="BK220" s="142">
        <f>ROUND(I220*H220,2)</f>
        <v>0</v>
      </c>
      <c r="BL220" s="16" t="s">
        <v>153</v>
      </c>
      <c r="BM220" s="141" t="s">
        <v>556</v>
      </c>
    </row>
    <row r="221" spans="2:65" s="1" customFormat="1" ht="29.25">
      <c r="B221" s="31"/>
      <c r="D221" s="143" t="s">
        <v>154</v>
      </c>
      <c r="F221" s="144" t="s">
        <v>781</v>
      </c>
      <c r="I221" s="145"/>
      <c r="L221" s="31"/>
      <c r="M221" s="146"/>
      <c r="U221" s="55"/>
      <c r="AT221" s="16" t="s">
        <v>154</v>
      </c>
      <c r="AU221" s="16" t="s">
        <v>79</v>
      </c>
    </row>
    <row r="222" spans="2:65" s="1" customFormat="1" ht="16.5" customHeight="1">
      <c r="B222" s="31"/>
      <c r="C222" s="129" t="s">
        <v>12</v>
      </c>
      <c r="D222" s="129" t="s">
        <v>149</v>
      </c>
      <c r="E222" s="130" t="s">
        <v>847</v>
      </c>
      <c r="F222" s="131" t="s">
        <v>783</v>
      </c>
      <c r="G222" s="132" t="s">
        <v>455</v>
      </c>
      <c r="H222" s="133">
        <v>7</v>
      </c>
      <c r="I222" s="134"/>
      <c r="J222" s="135">
        <f>ROUND(I222*H222,2)</f>
        <v>0</v>
      </c>
      <c r="K222" s="136"/>
      <c r="L222" s="31"/>
      <c r="M222" s="137" t="s">
        <v>1</v>
      </c>
      <c r="N222" s="138" t="s">
        <v>38</v>
      </c>
      <c r="P222" s="139">
        <f>O222*H222</f>
        <v>0</v>
      </c>
      <c r="Q222" s="139">
        <v>0</v>
      </c>
      <c r="R222" s="139">
        <f>Q222*H222</f>
        <v>0</v>
      </c>
      <c r="S222" s="139">
        <v>0</v>
      </c>
      <c r="T222" s="139">
        <f>S222*H222</f>
        <v>0</v>
      </c>
      <c r="U222" s="140" t="s">
        <v>1</v>
      </c>
      <c r="AR222" s="141" t="s">
        <v>153</v>
      </c>
      <c r="AT222" s="141" t="s">
        <v>149</v>
      </c>
      <c r="AU222" s="141" t="s">
        <v>79</v>
      </c>
      <c r="AY222" s="16" t="s">
        <v>148</v>
      </c>
      <c r="BE222" s="142">
        <f>IF(N222="základní",J222,0)</f>
        <v>0</v>
      </c>
      <c r="BF222" s="142">
        <f>IF(N222="snížená",J222,0)</f>
        <v>0</v>
      </c>
      <c r="BG222" s="142">
        <f>IF(N222="zákl. přenesená",J222,0)</f>
        <v>0</v>
      </c>
      <c r="BH222" s="142">
        <f>IF(N222="sníž. přenesená",J222,0)</f>
        <v>0</v>
      </c>
      <c r="BI222" s="142">
        <f>IF(N222="nulová",J222,0)</f>
        <v>0</v>
      </c>
      <c r="BJ222" s="16" t="s">
        <v>79</v>
      </c>
      <c r="BK222" s="142">
        <f>ROUND(I222*H222,2)</f>
        <v>0</v>
      </c>
      <c r="BL222" s="16" t="s">
        <v>153</v>
      </c>
      <c r="BM222" s="141" t="s">
        <v>560</v>
      </c>
    </row>
    <row r="223" spans="2:65" s="1" customFormat="1" ht="29.25">
      <c r="B223" s="31"/>
      <c r="D223" s="143" t="s">
        <v>154</v>
      </c>
      <c r="F223" s="144" t="s">
        <v>784</v>
      </c>
      <c r="I223" s="145"/>
      <c r="L223" s="31"/>
      <c r="M223" s="146"/>
      <c r="U223" s="55"/>
      <c r="AT223" s="16" t="s">
        <v>154</v>
      </c>
      <c r="AU223" s="16" t="s">
        <v>79</v>
      </c>
    </row>
    <row r="224" spans="2:65" s="1" customFormat="1" ht="16.5" customHeight="1">
      <c r="B224" s="31"/>
      <c r="C224" s="129" t="s">
        <v>12</v>
      </c>
      <c r="D224" s="129" t="s">
        <v>149</v>
      </c>
      <c r="E224" s="130" t="s">
        <v>848</v>
      </c>
      <c r="F224" s="131" t="s">
        <v>786</v>
      </c>
      <c r="G224" s="132" t="s">
        <v>455</v>
      </c>
      <c r="H224" s="133">
        <v>3</v>
      </c>
      <c r="I224" s="134"/>
      <c r="J224" s="135">
        <f>ROUND(I224*H224,2)</f>
        <v>0</v>
      </c>
      <c r="K224" s="136"/>
      <c r="L224" s="31"/>
      <c r="M224" s="137" t="s">
        <v>1</v>
      </c>
      <c r="N224" s="138" t="s">
        <v>38</v>
      </c>
      <c r="P224" s="139">
        <f>O224*H224</f>
        <v>0</v>
      </c>
      <c r="Q224" s="139">
        <v>0</v>
      </c>
      <c r="R224" s="139">
        <f>Q224*H224</f>
        <v>0</v>
      </c>
      <c r="S224" s="139">
        <v>0</v>
      </c>
      <c r="T224" s="139">
        <f>S224*H224</f>
        <v>0</v>
      </c>
      <c r="U224" s="140" t="s">
        <v>1</v>
      </c>
      <c r="AR224" s="141" t="s">
        <v>153</v>
      </c>
      <c r="AT224" s="141" t="s">
        <v>149</v>
      </c>
      <c r="AU224" s="141" t="s">
        <v>79</v>
      </c>
      <c r="AY224" s="16" t="s">
        <v>148</v>
      </c>
      <c r="BE224" s="142">
        <f>IF(N224="základní",J224,0)</f>
        <v>0</v>
      </c>
      <c r="BF224" s="142">
        <f>IF(N224="snížená",J224,0)</f>
        <v>0</v>
      </c>
      <c r="BG224" s="142">
        <f>IF(N224="zákl. přenesená",J224,0)</f>
        <v>0</v>
      </c>
      <c r="BH224" s="142">
        <f>IF(N224="sníž. přenesená",J224,0)</f>
        <v>0</v>
      </c>
      <c r="BI224" s="142">
        <f>IF(N224="nulová",J224,0)</f>
        <v>0</v>
      </c>
      <c r="BJ224" s="16" t="s">
        <v>79</v>
      </c>
      <c r="BK224" s="142">
        <f>ROUND(I224*H224,2)</f>
        <v>0</v>
      </c>
      <c r="BL224" s="16" t="s">
        <v>153</v>
      </c>
      <c r="BM224" s="141" t="s">
        <v>567</v>
      </c>
    </row>
    <row r="225" spans="2:65" s="1" customFormat="1" ht="19.5">
      <c r="B225" s="31"/>
      <c r="D225" s="143" t="s">
        <v>154</v>
      </c>
      <c r="F225" s="144" t="s">
        <v>787</v>
      </c>
      <c r="I225" s="145"/>
      <c r="L225" s="31"/>
      <c r="M225" s="146"/>
      <c r="U225" s="55"/>
      <c r="AT225" s="16" t="s">
        <v>154</v>
      </c>
      <c r="AU225" s="16" t="s">
        <v>79</v>
      </c>
    </row>
    <row r="226" spans="2:65" s="1" customFormat="1" ht="16.5" customHeight="1">
      <c r="B226" s="31"/>
      <c r="C226" s="129" t="s">
        <v>12</v>
      </c>
      <c r="D226" s="129" t="s">
        <v>149</v>
      </c>
      <c r="E226" s="130" t="s">
        <v>849</v>
      </c>
      <c r="F226" s="131" t="s">
        <v>789</v>
      </c>
      <c r="G226" s="132" t="s">
        <v>455</v>
      </c>
      <c r="H226" s="133">
        <v>7</v>
      </c>
      <c r="I226" s="134"/>
      <c r="J226" s="135">
        <f>ROUND(I226*H226,2)</f>
        <v>0</v>
      </c>
      <c r="K226" s="136"/>
      <c r="L226" s="31"/>
      <c r="M226" s="137" t="s">
        <v>1</v>
      </c>
      <c r="N226" s="138" t="s">
        <v>38</v>
      </c>
      <c r="P226" s="139">
        <f>O226*H226</f>
        <v>0</v>
      </c>
      <c r="Q226" s="139">
        <v>0</v>
      </c>
      <c r="R226" s="139">
        <f>Q226*H226</f>
        <v>0</v>
      </c>
      <c r="S226" s="139">
        <v>0</v>
      </c>
      <c r="T226" s="139">
        <f>S226*H226</f>
        <v>0</v>
      </c>
      <c r="U226" s="140" t="s">
        <v>1</v>
      </c>
      <c r="AR226" s="141" t="s">
        <v>153</v>
      </c>
      <c r="AT226" s="141" t="s">
        <v>149</v>
      </c>
      <c r="AU226" s="141" t="s">
        <v>79</v>
      </c>
      <c r="AY226" s="16" t="s">
        <v>148</v>
      </c>
      <c r="BE226" s="142">
        <f>IF(N226="základní",J226,0)</f>
        <v>0</v>
      </c>
      <c r="BF226" s="142">
        <f>IF(N226="snížená",J226,0)</f>
        <v>0</v>
      </c>
      <c r="BG226" s="142">
        <f>IF(N226="zákl. přenesená",J226,0)</f>
        <v>0</v>
      </c>
      <c r="BH226" s="142">
        <f>IF(N226="sníž. přenesená",J226,0)</f>
        <v>0</v>
      </c>
      <c r="BI226" s="142">
        <f>IF(N226="nulová",J226,0)</f>
        <v>0</v>
      </c>
      <c r="BJ226" s="16" t="s">
        <v>79</v>
      </c>
      <c r="BK226" s="142">
        <f>ROUND(I226*H226,2)</f>
        <v>0</v>
      </c>
      <c r="BL226" s="16" t="s">
        <v>153</v>
      </c>
      <c r="BM226" s="141" t="s">
        <v>575</v>
      </c>
    </row>
    <row r="227" spans="2:65" s="1" customFormat="1" ht="19.5">
      <c r="B227" s="31"/>
      <c r="D227" s="143" t="s">
        <v>154</v>
      </c>
      <c r="F227" s="144" t="s">
        <v>790</v>
      </c>
      <c r="I227" s="145"/>
      <c r="L227" s="31"/>
      <c r="M227" s="146"/>
      <c r="U227" s="55"/>
      <c r="AT227" s="16" t="s">
        <v>154</v>
      </c>
      <c r="AU227" s="16" t="s">
        <v>79</v>
      </c>
    </row>
    <row r="228" spans="2:65" s="1" customFormat="1" ht="16.5" customHeight="1">
      <c r="B228" s="31"/>
      <c r="C228" s="129" t="s">
        <v>12</v>
      </c>
      <c r="D228" s="129" t="s">
        <v>149</v>
      </c>
      <c r="E228" s="130" t="s">
        <v>850</v>
      </c>
      <c r="F228" s="131" t="s">
        <v>792</v>
      </c>
      <c r="G228" s="132" t="s">
        <v>455</v>
      </c>
      <c r="H228" s="133">
        <v>4</v>
      </c>
      <c r="I228" s="134"/>
      <c r="J228" s="135">
        <f>ROUND(I228*H228,2)</f>
        <v>0</v>
      </c>
      <c r="K228" s="136"/>
      <c r="L228" s="31"/>
      <c r="M228" s="137" t="s">
        <v>1</v>
      </c>
      <c r="N228" s="138" t="s">
        <v>38</v>
      </c>
      <c r="P228" s="139">
        <f>O228*H228</f>
        <v>0</v>
      </c>
      <c r="Q228" s="139">
        <v>0</v>
      </c>
      <c r="R228" s="139">
        <f>Q228*H228</f>
        <v>0</v>
      </c>
      <c r="S228" s="139">
        <v>0</v>
      </c>
      <c r="T228" s="139">
        <f>S228*H228</f>
        <v>0</v>
      </c>
      <c r="U228" s="140" t="s">
        <v>1</v>
      </c>
      <c r="AR228" s="141" t="s">
        <v>153</v>
      </c>
      <c r="AT228" s="141" t="s">
        <v>149</v>
      </c>
      <c r="AU228" s="141" t="s">
        <v>79</v>
      </c>
      <c r="AY228" s="16" t="s">
        <v>148</v>
      </c>
      <c r="BE228" s="142">
        <f>IF(N228="základní",J228,0)</f>
        <v>0</v>
      </c>
      <c r="BF228" s="142">
        <f>IF(N228="snížená",J228,0)</f>
        <v>0</v>
      </c>
      <c r="BG228" s="142">
        <f>IF(N228="zákl. přenesená",J228,0)</f>
        <v>0</v>
      </c>
      <c r="BH228" s="142">
        <f>IF(N228="sníž. přenesená",J228,0)</f>
        <v>0</v>
      </c>
      <c r="BI228" s="142">
        <f>IF(N228="nulová",J228,0)</f>
        <v>0</v>
      </c>
      <c r="BJ228" s="16" t="s">
        <v>79</v>
      </c>
      <c r="BK228" s="142">
        <f>ROUND(I228*H228,2)</f>
        <v>0</v>
      </c>
      <c r="BL228" s="16" t="s">
        <v>153</v>
      </c>
      <c r="BM228" s="141" t="s">
        <v>582</v>
      </c>
    </row>
    <row r="229" spans="2:65" s="1" customFormat="1" ht="19.5">
      <c r="B229" s="31"/>
      <c r="D229" s="143" t="s">
        <v>154</v>
      </c>
      <c r="F229" s="144" t="s">
        <v>793</v>
      </c>
      <c r="I229" s="145"/>
      <c r="L229" s="31"/>
      <c r="M229" s="146"/>
      <c r="U229" s="55"/>
      <c r="AT229" s="16" t="s">
        <v>154</v>
      </c>
      <c r="AU229" s="16" t="s">
        <v>79</v>
      </c>
    </row>
    <row r="230" spans="2:65" s="1" customFormat="1" ht="16.5" customHeight="1">
      <c r="B230" s="31"/>
      <c r="C230" s="129" t="s">
        <v>12</v>
      </c>
      <c r="D230" s="129" t="s">
        <v>149</v>
      </c>
      <c r="E230" s="130" t="s">
        <v>851</v>
      </c>
      <c r="F230" s="131" t="s">
        <v>795</v>
      </c>
      <c r="G230" s="132" t="s">
        <v>455</v>
      </c>
      <c r="H230" s="133">
        <v>2</v>
      </c>
      <c r="I230" s="134"/>
      <c r="J230" s="135">
        <f>ROUND(I230*H230,2)</f>
        <v>0</v>
      </c>
      <c r="K230" s="136"/>
      <c r="L230" s="31"/>
      <c r="M230" s="137" t="s">
        <v>1</v>
      </c>
      <c r="N230" s="138" t="s">
        <v>38</v>
      </c>
      <c r="P230" s="139">
        <f>O230*H230</f>
        <v>0</v>
      </c>
      <c r="Q230" s="139">
        <v>0</v>
      </c>
      <c r="R230" s="139">
        <f>Q230*H230</f>
        <v>0</v>
      </c>
      <c r="S230" s="139">
        <v>0</v>
      </c>
      <c r="T230" s="139">
        <f>S230*H230</f>
        <v>0</v>
      </c>
      <c r="U230" s="140" t="s">
        <v>1</v>
      </c>
      <c r="AR230" s="141" t="s">
        <v>153</v>
      </c>
      <c r="AT230" s="141" t="s">
        <v>149</v>
      </c>
      <c r="AU230" s="141" t="s">
        <v>79</v>
      </c>
      <c r="AY230" s="16" t="s">
        <v>148</v>
      </c>
      <c r="BE230" s="142">
        <f>IF(N230="základní",J230,0)</f>
        <v>0</v>
      </c>
      <c r="BF230" s="142">
        <f>IF(N230="snížená",J230,0)</f>
        <v>0</v>
      </c>
      <c r="BG230" s="142">
        <f>IF(N230="zákl. přenesená",J230,0)</f>
        <v>0</v>
      </c>
      <c r="BH230" s="142">
        <f>IF(N230="sníž. přenesená",J230,0)</f>
        <v>0</v>
      </c>
      <c r="BI230" s="142">
        <f>IF(N230="nulová",J230,0)</f>
        <v>0</v>
      </c>
      <c r="BJ230" s="16" t="s">
        <v>79</v>
      </c>
      <c r="BK230" s="142">
        <f>ROUND(I230*H230,2)</f>
        <v>0</v>
      </c>
      <c r="BL230" s="16" t="s">
        <v>153</v>
      </c>
      <c r="BM230" s="141" t="s">
        <v>593</v>
      </c>
    </row>
    <row r="231" spans="2:65" s="1" customFormat="1" ht="19.5">
      <c r="B231" s="31"/>
      <c r="D231" s="143" t="s">
        <v>154</v>
      </c>
      <c r="F231" s="144" t="s">
        <v>796</v>
      </c>
      <c r="I231" s="145"/>
      <c r="L231" s="31"/>
      <c r="M231" s="146"/>
      <c r="U231" s="55"/>
      <c r="AT231" s="16" t="s">
        <v>154</v>
      </c>
      <c r="AU231" s="16" t="s">
        <v>79</v>
      </c>
    </row>
    <row r="232" spans="2:65" s="1" customFormat="1" ht="16.5" customHeight="1">
      <c r="B232" s="31"/>
      <c r="C232" s="129" t="s">
        <v>12</v>
      </c>
      <c r="D232" s="129" t="s">
        <v>149</v>
      </c>
      <c r="E232" s="130" t="s">
        <v>852</v>
      </c>
      <c r="F232" s="131" t="s">
        <v>798</v>
      </c>
      <c r="G232" s="132" t="s">
        <v>455</v>
      </c>
      <c r="H232" s="133">
        <v>2</v>
      </c>
      <c r="I232" s="134"/>
      <c r="J232" s="135">
        <f>ROUND(I232*H232,2)</f>
        <v>0</v>
      </c>
      <c r="K232" s="136"/>
      <c r="L232" s="31"/>
      <c r="M232" s="137" t="s">
        <v>1</v>
      </c>
      <c r="N232" s="138" t="s">
        <v>38</v>
      </c>
      <c r="P232" s="139">
        <f>O232*H232</f>
        <v>0</v>
      </c>
      <c r="Q232" s="139">
        <v>0</v>
      </c>
      <c r="R232" s="139">
        <f>Q232*H232</f>
        <v>0</v>
      </c>
      <c r="S232" s="139">
        <v>0</v>
      </c>
      <c r="T232" s="139">
        <f>S232*H232</f>
        <v>0</v>
      </c>
      <c r="U232" s="140" t="s">
        <v>1</v>
      </c>
      <c r="AR232" s="141" t="s">
        <v>153</v>
      </c>
      <c r="AT232" s="141" t="s">
        <v>149</v>
      </c>
      <c r="AU232" s="141" t="s">
        <v>79</v>
      </c>
      <c r="AY232" s="16" t="s">
        <v>148</v>
      </c>
      <c r="BE232" s="142">
        <f>IF(N232="základní",J232,0)</f>
        <v>0</v>
      </c>
      <c r="BF232" s="142">
        <f>IF(N232="snížená",J232,0)</f>
        <v>0</v>
      </c>
      <c r="BG232" s="142">
        <f>IF(N232="zákl. přenesená",J232,0)</f>
        <v>0</v>
      </c>
      <c r="BH232" s="142">
        <f>IF(N232="sníž. přenesená",J232,0)</f>
        <v>0</v>
      </c>
      <c r="BI232" s="142">
        <f>IF(N232="nulová",J232,0)</f>
        <v>0</v>
      </c>
      <c r="BJ232" s="16" t="s">
        <v>79</v>
      </c>
      <c r="BK232" s="142">
        <f>ROUND(I232*H232,2)</f>
        <v>0</v>
      </c>
      <c r="BL232" s="16" t="s">
        <v>153</v>
      </c>
      <c r="BM232" s="141" t="s">
        <v>604</v>
      </c>
    </row>
    <row r="233" spans="2:65" s="1" customFormat="1" ht="19.5">
      <c r="B233" s="31"/>
      <c r="D233" s="143" t="s">
        <v>154</v>
      </c>
      <c r="F233" s="144" t="s">
        <v>799</v>
      </c>
      <c r="I233" s="145"/>
      <c r="L233" s="31"/>
      <c r="M233" s="146"/>
      <c r="U233" s="55"/>
      <c r="AT233" s="16" t="s">
        <v>154</v>
      </c>
      <c r="AU233" s="16" t="s">
        <v>79</v>
      </c>
    </row>
    <row r="234" spans="2:65" s="1" customFormat="1" ht="16.5" customHeight="1">
      <c r="B234" s="31"/>
      <c r="C234" s="129" t="s">
        <v>12</v>
      </c>
      <c r="D234" s="129" t="s">
        <v>149</v>
      </c>
      <c r="E234" s="130" t="s">
        <v>853</v>
      </c>
      <c r="F234" s="131" t="s">
        <v>801</v>
      </c>
      <c r="G234" s="132" t="s">
        <v>455</v>
      </c>
      <c r="H234" s="133">
        <v>1</v>
      </c>
      <c r="I234" s="134"/>
      <c r="J234" s="135">
        <f>ROUND(I234*H234,2)</f>
        <v>0</v>
      </c>
      <c r="K234" s="136"/>
      <c r="L234" s="31"/>
      <c r="M234" s="137" t="s">
        <v>1</v>
      </c>
      <c r="N234" s="138" t="s">
        <v>38</v>
      </c>
      <c r="P234" s="139">
        <f>O234*H234</f>
        <v>0</v>
      </c>
      <c r="Q234" s="139">
        <v>0</v>
      </c>
      <c r="R234" s="139">
        <f>Q234*H234</f>
        <v>0</v>
      </c>
      <c r="S234" s="139">
        <v>0</v>
      </c>
      <c r="T234" s="139">
        <f>S234*H234</f>
        <v>0</v>
      </c>
      <c r="U234" s="140" t="s">
        <v>1</v>
      </c>
      <c r="AR234" s="141" t="s">
        <v>153</v>
      </c>
      <c r="AT234" s="141" t="s">
        <v>149</v>
      </c>
      <c r="AU234" s="141" t="s">
        <v>79</v>
      </c>
      <c r="AY234" s="16" t="s">
        <v>148</v>
      </c>
      <c r="BE234" s="142">
        <f>IF(N234="základní",J234,0)</f>
        <v>0</v>
      </c>
      <c r="BF234" s="142">
        <f>IF(N234="snížená",J234,0)</f>
        <v>0</v>
      </c>
      <c r="BG234" s="142">
        <f>IF(N234="zákl. přenesená",J234,0)</f>
        <v>0</v>
      </c>
      <c r="BH234" s="142">
        <f>IF(N234="sníž. přenesená",J234,0)</f>
        <v>0</v>
      </c>
      <c r="BI234" s="142">
        <f>IF(N234="nulová",J234,0)</f>
        <v>0</v>
      </c>
      <c r="BJ234" s="16" t="s">
        <v>79</v>
      </c>
      <c r="BK234" s="142">
        <f>ROUND(I234*H234,2)</f>
        <v>0</v>
      </c>
      <c r="BL234" s="16" t="s">
        <v>153</v>
      </c>
      <c r="BM234" s="141" t="s">
        <v>618</v>
      </c>
    </row>
    <row r="235" spans="2:65" s="1" customFormat="1" ht="48.75">
      <c r="B235" s="31"/>
      <c r="D235" s="143" t="s">
        <v>154</v>
      </c>
      <c r="F235" s="144" t="s">
        <v>802</v>
      </c>
      <c r="I235" s="145"/>
      <c r="L235" s="31"/>
      <c r="M235" s="146"/>
      <c r="U235" s="55"/>
      <c r="AT235" s="16" t="s">
        <v>154</v>
      </c>
      <c r="AU235" s="16" t="s">
        <v>79</v>
      </c>
    </row>
    <row r="236" spans="2:65" s="1" customFormat="1" ht="16.5" customHeight="1">
      <c r="B236" s="31"/>
      <c r="C236" s="129" t="s">
        <v>12</v>
      </c>
      <c r="D236" s="129" t="s">
        <v>149</v>
      </c>
      <c r="E236" s="130" t="s">
        <v>854</v>
      </c>
      <c r="F236" s="131" t="s">
        <v>804</v>
      </c>
      <c r="G236" s="132" t="s">
        <v>455</v>
      </c>
      <c r="H236" s="133">
        <v>1</v>
      </c>
      <c r="I236" s="134"/>
      <c r="J236" s="135">
        <f>ROUND(I236*H236,2)</f>
        <v>0</v>
      </c>
      <c r="K236" s="136"/>
      <c r="L236" s="31"/>
      <c r="M236" s="137" t="s">
        <v>1</v>
      </c>
      <c r="N236" s="138" t="s">
        <v>38</v>
      </c>
      <c r="P236" s="139">
        <f>O236*H236</f>
        <v>0</v>
      </c>
      <c r="Q236" s="139">
        <v>0</v>
      </c>
      <c r="R236" s="139">
        <f>Q236*H236</f>
        <v>0</v>
      </c>
      <c r="S236" s="139">
        <v>0</v>
      </c>
      <c r="T236" s="139">
        <f>S236*H236</f>
        <v>0</v>
      </c>
      <c r="U236" s="140" t="s">
        <v>1</v>
      </c>
      <c r="AR236" s="141" t="s">
        <v>153</v>
      </c>
      <c r="AT236" s="141" t="s">
        <v>149</v>
      </c>
      <c r="AU236" s="141" t="s">
        <v>79</v>
      </c>
      <c r="AY236" s="16" t="s">
        <v>148</v>
      </c>
      <c r="BE236" s="142">
        <f>IF(N236="základní",J236,0)</f>
        <v>0</v>
      </c>
      <c r="BF236" s="142">
        <f>IF(N236="snížená",J236,0)</f>
        <v>0</v>
      </c>
      <c r="BG236" s="142">
        <f>IF(N236="zákl. přenesená",J236,0)</f>
        <v>0</v>
      </c>
      <c r="BH236" s="142">
        <f>IF(N236="sníž. přenesená",J236,0)</f>
        <v>0</v>
      </c>
      <c r="BI236" s="142">
        <f>IF(N236="nulová",J236,0)</f>
        <v>0</v>
      </c>
      <c r="BJ236" s="16" t="s">
        <v>79</v>
      </c>
      <c r="BK236" s="142">
        <f>ROUND(I236*H236,2)</f>
        <v>0</v>
      </c>
      <c r="BL236" s="16" t="s">
        <v>153</v>
      </c>
      <c r="BM236" s="141" t="s">
        <v>623</v>
      </c>
    </row>
    <row r="237" spans="2:65" s="1" customFormat="1" ht="48.75">
      <c r="B237" s="31"/>
      <c r="D237" s="143" t="s">
        <v>154</v>
      </c>
      <c r="F237" s="144" t="s">
        <v>805</v>
      </c>
      <c r="I237" s="145"/>
      <c r="L237" s="31"/>
      <c r="M237" s="146"/>
      <c r="U237" s="55"/>
      <c r="AT237" s="16" t="s">
        <v>154</v>
      </c>
      <c r="AU237" s="16" t="s">
        <v>79</v>
      </c>
    </row>
    <row r="238" spans="2:65" s="1" customFormat="1" ht="16.5" customHeight="1">
      <c r="B238" s="31"/>
      <c r="C238" s="129" t="s">
        <v>12</v>
      </c>
      <c r="D238" s="129" t="s">
        <v>149</v>
      </c>
      <c r="E238" s="130" t="s">
        <v>855</v>
      </c>
      <c r="F238" s="131" t="s">
        <v>807</v>
      </c>
      <c r="G238" s="132" t="s">
        <v>455</v>
      </c>
      <c r="H238" s="133">
        <v>2</v>
      </c>
      <c r="I238" s="134"/>
      <c r="J238" s="135">
        <f>ROUND(I238*H238,2)</f>
        <v>0</v>
      </c>
      <c r="K238" s="136"/>
      <c r="L238" s="31"/>
      <c r="M238" s="137" t="s">
        <v>1</v>
      </c>
      <c r="N238" s="138" t="s">
        <v>38</v>
      </c>
      <c r="P238" s="139">
        <f>O238*H238</f>
        <v>0</v>
      </c>
      <c r="Q238" s="139">
        <v>0</v>
      </c>
      <c r="R238" s="139">
        <f>Q238*H238</f>
        <v>0</v>
      </c>
      <c r="S238" s="139">
        <v>0</v>
      </c>
      <c r="T238" s="139">
        <f>S238*H238</f>
        <v>0</v>
      </c>
      <c r="U238" s="140" t="s">
        <v>1</v>
      </c>
      <c r="AR238" s="141" t="s">
        <v>153</v>
      </c>
      <c r="AT238" s="141" t="s">
        <v>149</v>
      </c>
      <c r="AU238" s="141" t="s">
        <v>79</v>
      </c>
      <c r="AY238" s="16" t="s">
        <v>148</v>
      </c>
      <c r="BE238" s="142">
        <f>IF(N238="základní",J238,0)</f>
        <v>0</v>
      </c>
      <c r="BF238" s="142">
        <f>IF(N238="snížená",J238,0)</f>
        <v>0</v>
      </c>
      <c r="BG238" s="142">
        <f>IF(N238="zákl. přenesená",J238,0)</f>
        <v>0</v>
      </c>
      <c r="BH238" s="142">
        <f>IF(N238="sníž. přenesená",J238,0)</f>
        <v>0</v>
      </c>
      <c r="BI238" s="142">
        <f>IF(N238="nulová",J238,0)</f>
        <v>0</v>
      </c>
      <c r="BJ238" s="16" t="s">
        <v>79</v>
      </c>
      <c r="BK238" s="142">
        <f>ROUND(I238*H238,2)</f>
        <v>0</v>
      </c>
      <c r="BL238" s="16" t="s">
        <v>153</v>
      </c>
      <c r="BM238" s="141" t="s">
        <v>628</v>
      </c>
    </row>
    <row r="239" spans="2:65" s="1" customFormat="1" ht="48.75">
      <c r="B239" s="31"/>
      <c r="D239" s="143" t="s">
        <v>154</v>
      </c>
      <c r="F239" s="144" t="s">
        <v>808</v>
      </c>
      <c r="I239" s="145"/>
      <c r="L239" s="31"/>
      <c r="M239" s="146"/>
      <c r="U239" s="55"/>
      <c r="AT239" s="16" t="s">
        <v>154</v>
      </c>
      <c r="AU239" s="16" t="s">
        <v>79</v>
      </c>
    </row>
    <row r="240" spans="2:65" s="1" customFormat="1" ht="16.5" customHeight="1">
      <c r="B240" s="31"/>
      <c r="C240" s="129" t="s">
        <v>12</v>
      </c>
      <c r="D240" s="129" t="s">
        <v>149</v>
      </c>
      <c r="E240" s="130" t="s">
        <v>856</v>
      </c>
      <c r="F240" s="131" t="s">
        <v>810</v>
      </c>
      <c r="G240" s="132" t="s">
        <v>455</v>
      </c>
      <c r="H240" s="133">
        <v>2</v>
      </c>
      <c r="I240" s="134"/>
      <c r="J240" s="135">
        <f>ROUND(I240*H240,2)</f>
        <v>0</v>
      </c>
      <c r="K240" s="136"/>
      <c r="L240" s="31"/>
      <c r="M240" s="137" t="s">
        <v>1</v>
      </c>
      <c r="N240" s="138" t="s">
        <v>38</v>
      </c>
      <c r="P240" s="139">
        <f>O240*H240</f>
        <v>0</v>
      </c>
      <c r="Q240" s="139">
        <v>0</v>
      </c>
      <c r="R240" s="139">
        <f>Q240*H240</f>
        <v>0</v>
      </c>
      <c r="S240" s="139">
        <v>0</v>
      </c>
      <c r="T240" s="139">
        <f>S240*H240</f>
        <v>0</v>
      </c>
      <c r="U240" s="140" t="s">
        <v>1</v>
      </c>
      <c r="AR240" s="141" t="s">
        <v>153</v>
      </c>
      <c r="AT240" s="141" t="s">
        <v>149</v>
      </c>
      <c r="AU240" s="141" t="s">
        <v>79</v>
      </c>
      <c r="AY240" s="16" t="s">
        <v>148</v>
      </c>
      <c r="BE240" s="142">
        <f>IF(N240="základní",J240,0)</f>
        <v>0</v>
      </c>
      <c r="BF240" s="142">
        <f>IF(N240="snížená",J240,0)</f>
        <v>0</v>
      </c>
      <c r="BG240" s="142">
        <f>IF(N240="zákl. přenesená",J240,0)</f>
        <v>0</v>
      </c>
      <c r="BH240" s="142">
        <f>IF(N240="sníž. přenesená",J240,0)</f>
        <v>0</v>
      </c>
      <c r="BI240" s="142">
        <f>IF(N240="nulová",J240,0)</f>
        <v>0</v>
      </c>
      <c r="BJ240" s="16" t="s">
        <v>79</v>
      </c>
      <c r="BK240" s="142">
        <f>ROUND(I240*H240,2)</f>
        <v>0</v>
      </c>
      <c r="BL240" s="16" t="s">
        <v>153</v>
      </c>
      <c r="BM240" s="141" t="s">
        <v>634</v>
      </c>
    </row>
    <row r="241" spans="2:65" s="1" customFormat="1" ht="39">
      <c r="B241" s="31"/>
      <c r="D241" s="143" t="s">
        <v>154</v>
      </c>
      <c r="F241" s="144" t="s">
        <v>811</v>
      </c>
      <c r="I241" s="145"/>
      <c r="L241" s="31"/>
      <c r="M241" s="146"/>
      <c r="U241" s="55"/>
      <c r="AT241" s="16" t="s">
        <v>154</v>
      </c>
      <c r="AU241" s="16" t="s">
        <v>79</v>
      </c>
    </row>
    <row r="242" spans="2:65" s="1" customFormat="1" ht="16.5" customHeight="1">
      <c r="B242" s="31"/>
      <c r="C242" s="129" t="s">
        <v>12</v>
      </c>
      <c r="D242" s="129" t="s">
        <v>149</v>
      </c>
      <c r="E242" s="130" t="s">
        <v>857</v>
      </c>
      <c r="F242" s="131" t="s">
        <v>816</v>
      </c>
      <c r="G242" s="132" t="s">
        <v>455</v>
      </c>
      <c r="H242" s="133">
        <v>2</v>
      </c>
      <c r="I242" s="134"/>
      <c r="J242" s="135">
        <f>ROUND(I242*H242,2)</f>
        <v>0</v>
      </c>
      <c r="K242" s="136"/>
      <c r="L242" s="31"/>
      <c r="M242" s="137" t="s">
        <v>1</v>
      </c>
      <c r="N242" s="138" t="s">
        <v>38</v>
      </c>
      <c r="P242" s="139">
        <f>O242*H242</f>
        <v>0</v>
      </c>
      <c r="Q242" s="139">
        <v>0</v>
      </c>
      <c r="R242" s="139">
        <f>Q242*H242</f>
        <v>0</v>
      </c>
      <c r="S242" s="139">
        <v>0</v>
      </c>
      <c r="T242" s="139">
        <f>S242*H242</f>
        <v>0</v>
      </c>
      <c r="U242" s="140" t="s">
        <v>1</v>
      </c>
      <c r="AR242" s="141" t="s">
        <v>153</v>
      </c>
      <c r="AT242" s="141" t="s">
        <v>149</v>
      </c>
      <c r="AU242" s="141" t="s">
        <v>79</v>
      </c>
      <c r="AY242" s="16" t="s">
        <v>148</v>
      </c>
      <c r="BE242" s="142">
        <f>IF(N242="základní",J242,0)</f>
        <v>0</v>
      </c>
      <c r="BF242" s="142">
        <f>IF(N242="snížená",J242,0)</f>
        <v>0</v>
      </c>
      <c r="BG242" s="142">
        <f>IF(N242="zákl. přenesená",J242,0)</f>
        <v>0</v>
      </c>
      <c r="BH242" s="142">
        <f>IF(N242="sníž. přenesená",J242,0)</f>
        <v>0</v>
      </c>
      <c r="BI242" s="142">
        <f>IF(N242="nulová",J242,0)</f>
        <v>0</v>
      </c>
      <c r="BJ242" s="16" t="s">
        <v>79</v>
      </c>
      <c r="BK242" s="142">
        <f>ROUND(I242*H242,2)</f>
        <v>0</v>
      </c>
      <c r="BL242" s="16" t="s">
        <v>153</v>
      </c>
      <c r="BM242" s="141" t="s">
        <v>645</v>
      </c>
    </row>
    <row r="243" spans="2:65" s="1" customFormat="1" ht="58.5">
      <c r="B243" s="31"/>
      <c r="D243" s="143" t="s">
        <v>154</v>
      </c>
      <c r="F243" s="144" t="s">
        <v>817</v>
      </c>
      <c r="I243" s="145"/>
      <c r="L243" s="31"/>
      <c r="M243" s="146"/>
      <c r="U243" s="55"/>
      <c r="AT243" s="16" t="s">
        <v>154</v>
      </c>
      <c r="AU243" s="16" t="s">
        <v>79</v>
      </c>
    </row>
    <row r="244" spans="2:65" s="1" customFormat="1" ht="16.5" customHeight="1">
      <c r="B244" s="31"/>
      <c r="C244" s="129" t="s">
        <v>153</v>
      </c>
      <c r="D244" s="129" t="s">
        <v>149</v>
      </c>
      <c r="E244" s="130" t="s">
        <v>858</v>
      </c>
      <c r="F244" s="131" t="s">
        <v>813</v>
      </c>
      <c r="G244" s="132" t="s">
        <v>455</v>
      </c>
      <c r="H244" s="133">
        <v>2</v>
      </c>
      <c r="I244" s="134"/>
      <c r="J244" s="135">
        <f>ROUND(I244*H244,2)</f>
        <v>0</v>
      </c>
      <c r="K244" s="136"/>
      <c r="L244" s="31"/>
      <c r="M244" s="137" t="s">
        <v>1</v>
      </c>
      <c r="N244" s="138" t="s">
        <v>38</v>
      </c>
      <c r="P244" s="139">
        <f>O244*H244</f>
        <v>0</v>
      </c>
      <c r="Q244" s="139">
        <v>0</v>
      </c>
      <c r="R244" s="139">
        <f>Q244*H244</f>
        <v>0</v>
      </c>
      <c r="S244" s="139">
        <v>0</v>
      </c>
      <c r="T244" s="139">
        <f>S244*H244</f>
        <v>0</v>
      </c>
      <c r="U244" s="140" t="s">
        <v>1</v>
      </c>
      <c r="AR244" s="141" t="s">
        <v>153</v>
      </c>
      <c r="AT244" s="141" t="s">
        <v>149</v>
      </c>
      <c r="AU244" s="141" t="s">
        <v>79</v>
      </c>
      <c r="AY244" s="16" t="s">
        <v>148</v>
      </c>
      <c r="BE244" s="142">
        <f>IF(N244="základní",J244,0)</f>
        <v>0</v>
      </c>
      <c r="BF244" s="142">
        <f>IF(N244="snížená",J244,0)</f>
        <v>0</v>
      </c>
      <c r="BG244" s="142">
        <f>IF(N244="zákl. přenesená",J244,0)</f>
        <v>0</v>
      </c>
      <c r="BH244" s="142">
        <f>IF(N244="sníž. přenesená",J244,0)</f>
        <v>0</v>
      </c>
      <c r="BI244" s="142">
        <f>IF(N244="nulová",J244,0)</f>
        <v>0</v>
      </c>
      <c r="BJ244" s="16" t="s">
        <v>79</v>
      </c>
      <c r="BK244" s="142">
        <f>ROUND(I244*H244,2)</f>
        <v>0</v>
      </c>
      <c r="BL244" s="16" t="s">
        <v>153</v>
      </c>
      <c r="BM244" s="141" t="s">
        <v>859</v>
      </c>
    </row>
    <row r="245" spans="2:65" s="1" customFormat="1">
      <c r="B245" s="31"/>
      <c r="D245" s="143" t="s">
        <v>154</v>
      </c>
      <c r="F245" s="144" t="s">
        <v>814</v>
      </c>
      <c r="I245" s="145"/>
      <c r="L245" s="31"/>
      <c r="M245" s="146"/>
      <c r="U245" s="55"/>
      <c r="AT245" s="16" t="s">
        <v>154</v>
      </c>
      <c r="AU245" s="16" t="s">
        <v>79</v>
      </c>
    </row>
    <row r="246" spans="2:65" s="1" customFormat="1" ht="16.5" customHeight="1">
      <c r="B246" s="31"/>
      <c r="C246" s="129" t="s">
        <v>12</v>
      </c>
      <c r="D246" s="129" t="s">
        <v>149</v>
      </c>
      <c r="E246" s="130" t="s">
        <v>860</v>
      </c>
      <c r="F246" s="131" t="s">
        <v>819</v>
      </c>
      <c r="G246" s="132" t="s">
        <v>455</v>
      </c>
      <c r="H246" s="133">
        <v>600</v>
      </c>
      <c r="I246" s="134"/>
      <c r="J246" s="135">
        <f>ROUND(I246*H246,2)</f>
        <v>0</v>
      </c>
      <c r="K246" s="136"/>
      <c r="L246" s="31"/>
      <c r="M246" s="137" t="s">
        <v>1</v>
      </c>
      <c r="N246" s="138" t="s">
        <v>38</v>
      </c>
      <c r="P246" s="139">
        <f>O246*H246</f>
        <v>0</v>
      </c>
      <c r="Q246" s="139">
        <v>0</v>
      </c>
      <c r="R246" s="139">
        <f>Q246*H246</f>
        <v>0</v>
      </c>
      <c r="S246" s="139">
        <v>0</v>
      </c>
      <c r="T246" s="139">
        <f>S246*H246</f>
        <v>0</v>
      </c>
      <c r="U246" s="140" t="s">
        <v>1</v>
      </c>
      <c r="AR246" s="141" t="s">
        <v>153</v>
      </c>
      <c r="AT246" s="141" t="s">
        <v>149</v>
      </c>
      <c r="AU246" s="141" t="s">
        <v>79</v>
      </c>
      <c r="AY246" s="16" t="s">
        <v>148</v>
      </c>
      <c r="BE246" s="142">
        <f>IF(N246="základní",J246,0)</f>
        <v>0</v>
      </c>
      <c r="BF246" s="142">
        <f>IF(N246="snížená",J246,0)</f>
        <v>0</v>
      </c>
      <c r="BG246" s="142">
        <f>IF(N246="zákl. přenesená",J246,0)</f>
        <v>0</v>
      </c>
      <c r="BH246" s="142">
        <f>IF(N246="sníž. přenesená",J246,0)</f>
        <v>0</v>
      </c>
      <c r="BI246" s="142">
        <f>IF(N246="nulová",J246,0)</f>
        <v>0</v>
      </c>
      <c r="BJ246" s="16" t="s">
        <v>79</v>
      </c>
      <c r="BK246" s="142">
        <f>ROUND(I246*H246,2)</f>
        <v>0</v>
      </c>
      <c r="BL246" s="16" t="s">
        <v>153</v>
      </c>
      <c r="BM246" s="141" t="s">
        <v>649</v>
      </c>
    </row>
    <row r="247" spans="2:65" s="1" customFormat="1" ht="19.5">
      <c r="B247" s="31"/>
      <c r="D247" s="143" t="s">
        <v>154</v>
      </c>
      <c r="F247" s="144" t="s">
        <v>820</v>
      </c>
      <c r="I247" s="145"/>
      <c r="L247" s="31"/>
      <c r="M247" s="146"/>
      <c r="U247" s="55"/>
      <c r="AT247" s="16" t="s">
        <v>154</v>
      </c>
      <c r="AU247" s="16" t="s">
        <v>79</v>
      </c>
    </row>
    <row r="248" spans="2:65" s="1" customFormat="1" ht="16.5" customHeight="1">
      <c r="B248" s="31"/>
      <c r="C248" s="129" t="s">
        <v>12</v>
      </c>
      <c r="D248" s="129" t="s">
        <v>149</v>
      </c>
      <c r="E248" s="130" t="s">
        <v>861</v>
      </c>
      <c r="F248" s="131" t="s">
        <v>822</v>
      </c>
      <c r="G248" s="132" t="s">
        <v>455</v>
      </c>
      <c r="H248" s="133">
        <v>180</v>
      </c>
      <c r="I248" s="134"/>
      <c r="J248" s="135">
        <f>ROUND(I248*H248,2)</f>
        <v>0</v>
      </c>
      <c r="K248" s="136"/>
      <c r="L248" s="31"/>
      <c r="M248" s="137" t="s">
        <v>1</v>
      </c>
      <c r="N248" s="138" t="s">
        <v>38</v>
      </c>
      <c r="P248" s="139">
        <f>O248*H248</f>
        <v>0</v>
      </c>
      <c r="Q248" s="139">
        <v>0</v>
      </c>
      <c r="R248" s="139">
        <f>Q248*H248</f>
        <v>0</v>
      </c>
      <c r="S248" s="139">
        <v>0</v>
      </c>
      <c r="T248" s="139">
        <f>S248*H248</f>
        <v>0</v>
      </c>
      <c r="U248" s="140" t="s">
        <v>1</v>
      </c>
      <c r="AR248" s="141" t="s">
        <v>153</v>
      </c>
      <c r="AT248" s="141" t="s">
        <v>149</v>
      </c>
      <c r="AU248" s="141" t="s">
        <v>79</v>
      </c>
      <c r="AY248" s="16" t="s">
        <v>148</v>
      </c>
      <c r="BE248" s="142">
        <f>IF(N248="základní",J248,0)</f>
        <v>0</v>
      </c>
      <c r="BF248" s="142">
        <f>IF(N248="snížená",J248,0)</f>
        <v>0</v>
      </c>
      <c r="BG248" s="142">
        <f>IF(N248="zákl. přenesená",J248,0)</f>
        <v>0</v>
      </c>
      <c r="BH248" s="142">
        <f>IF(N248="sníž. přenesená",J248,0)</f>
        <v>0</v>
      </c>
      <c r="BI248" s="142">
        <f>IF(N248="nulová",J248,0)</f>
        <v>0</v>
      </c>
      <c r="BJ248" s="16" t="s">
        <v>79</v>
      </c>
      <c r="BK248" s="142">
        <f>ROUND(I248*H248,2)</f>
        <v>0</v>
      </c>
      <c r="BL248" s="16" t="s">
        <v>153</v>
      </c>
      <c r="BM248" s="141" t="s">
        <v>656</v>
      </c>
    </row>
    <row r="249" spans="2:65" s="1" customFormat="1" ht="19.5">
      <c r="B249" s="31"/>
      <c r="D249" s="143" t="s">
        <v>154</v>
      </c>
      <c r="F249" s="144" t="s">
        <v>823</v>
      </c>
      <c r="I249" s="145"/>
      <c r="L249" s="31"/>
      <c r="M249" s="146"/>
      <c r="U249" s="55"/>
      <c r="AT249" s="16" t="s">
        <v>154</v>
      </c>
      <c r="AU249" s="16" t="s">
        <v>79</v>
      </c>
    </row>
    <row r="250" spans="2:65" s="10" customFormat="1" ht="25.9" customHeight="1">
      <c r="B250" s="119"/>
      <c r="D250" s="120" t="s">
        <v>72</v>
      </c>
      <c r="E250" s="121" t="s">
        <v>862</v>
      </c>
      <c r="F250" s="121" t="s">
        <v>103</v>
      </c>
      <c r="I250" s="122"/>
      <c r="J250" s="123">
        <f>BK250</f>
        <v>0</v>
      </c>
      <c r="L250" s="119"/>
      <c r="M250" s="124"/>
      <c r="P250" s="125">
        <f>SUM(P251:P348)</f>
        <v>0</v>
      </c>
      <c r="R250" s="125">
        <f>SUM(R251:R348)</f>
        <v>0</v>
      </c>
      <c r="T250" s="125">
        <f>SUM(T251:T348)</f>
        <v>0</v>
      </c>
      <c r="U250" s="126"/>
      <c r="AR250" s="120" t="s">
        <v>79</v>
      </c>
      <c r="AT250" s="127" t="s">
        <v>72</v>
      </c>
      <c r="AU250" s="127" t="s">
        <v>12</v>
      </c>
      <c r="AY250" s="120" t="s">
        <v>148</v>
      </c>
      <c r="BK250" s="128">
        <f>SUM(BK251:BK348)</f>
        <v>0</v>
      </c>
    </row>
    <row r="251" spans="2:65" s="1" customFormat="1" ht="16.5" customHeight="1">
      <c r="B251" s="31"/>
      <c r="C251" s="129" t="s">
        <v>12</v>
      </c>
      <c r="D251" s="129" t="s">
        <v>149</v>
      </c>
      <c r="E251" s="130" t="s">
        <v>863</v>
      </c>
      <c r="F251" s="131" t="s">
        <v>864</v>
      </c>
      <c r="G251" s="132" t="s">
        <v>865</v>
      </c>
      <c r="H251" s="133">
        <v>1</v>
      </c>
      <c r="I251" s="134"/>
      <c r="J251" s="135">
        <f>ROUND(I251*H251,2)</f>
        <v>0</v>
      </c>
      <c r="K251" s="136"/>
      <c r="L251" s="31"/>
      <c r="M251" s="137" t="s">
        <v>1</v>
      </c>
      <c r="N251" s="138" t="s">
        <v>38</v>
      </c>
      <c r="P251" s="139">
        <f>O251*H251</f>
        <v>0</v>
      </c>
      <c r="Q251" s="139">
        <v>0</v>
      </c>
      <c r="R251" s="139">
        <f>Q251*H251</f>
        <v>0</v>
      </c>
      <c r="S251" s="139">
        <v>0</v>
      </c>
      <c r="T251" s="139">
        <f>S251*H251</f>
        <v>0</v>
      </c>
      <c r="U251" s="140" t="s">
        <v>1</v>
      </c>
      <c r="AR251" s="141" t="s">
        <v>153</v>
      </c>
      <c r="AT251" s="141" t="s">
        <v>149</v>
      </c>
      <c r="AU251" s="141" t="s">
        <v>79</v>
      </c>
      <c r="AY251" s="16" t="s">
        <v>148</v>
      </c>
      <c r="BE251" s="142">
        <f>IF(N251="základní",J251,0)</f>
        <v>0</v>
      </c>
      <c r="BF251" s="142">
        <f>IF(N251="snížená",J251,0)</f>
        <v>0</v>
      </c>
      <c r="BG251" s="142">
        <f>IF(N251="zákl. přenesená",J251,0)</f>
        <v>0</v>
      </c>
      <c r="BH251" s="142">
        <f>IF(N251="sníž. přenesená",J251,0)</f>
        <v>0</v>
      </c>
      <c r="BI251" s="142">
        <f>IF(N251="nulová",J251,0)</f>
        <v>0</v>
      </c>
      <c r="BJ251" s="16" t="s">
        <v>79</v>
      </c>
      <c r="BK251" s="142">
        <f>ROUND(I251*H251,2)</f>
        <v>0</v>
      </c>
      <c r="BL251" s="16" t="s">
        <v>153</v>
      </c>
      <c r="BM251" s="141" t="s">
        <v>662</v>
      </c>
    </row>
    <row r="252" spans="2:65" s="1" customFormat="1" ht="19.5">
      <c r="B252" s="31"/>
      <c r="D252" s="143" t="s">
        <v>154</v>
      </c>
      <c r="F252" s="144" t="s">
        <v>866</v>
      </c>
      <c r="I252" s="145"/>
      <c r="L252" s="31"/>
      <c r="M252" s="146"/>
      <c r="U252" s="55"/>
      <c r="AT252" s="16" t="s">
        <v>154</v>
      </c>
      <c r="AU252" s="16" t="s">
        <v>79</v>
      </c>
    </row>
    <row r="253" spans="2:65" s="1" customFormat="1" ht="16.5" customHeight="1">
      <c r="B253" s="31"/>
      <c r="C253" s="129" t="s">
        <v>12</v>
      </c>
      <c r="D253" s="129" t="s">
        <v>149</v>
      </c>
      <c r="E253" s="130" t="s">
        <v>867</v>
      </c>
      <c r="F253" s="131" t="s">
        <v>868</v>
      </c>
      <c r="G253" s="132" t="s">
        <v>455</v>
      </c>
      <c r="H253" s="133">
        <v>8</v>
      </c>
      <c r="I253" s="134"/>
      <c r="J253" s="135">
        <f>ROUND(I253*H253,2)</f>
        <v>0</v>
      </c>
      <c r="K253" s="136"/>
      <c r="L253" s="31"/>
      <c r="M253" s="137" t="s">
        <v>1</v>
      </c>
      <c r="N253" s="138" t="s">
        <v>38</v>
      </c>
      <c r="P253" s="139">
        <f>O253*H253</f>
        <v>0</v>
      </c>
      <c r="Q253" s="139">
        <v>0</v>
      </c>
      <c r="R253" s="139">
        <f>Q253*H253</f>
        <v>0</v>
      </c>
      <c r="S253" s="139">
        <v>0</v>
      </c>
      <c r="T253" s="139">
        <f>S253*H253</f>
        <v>0</v>
      </c>
      <c r="U253" s="140" t="s">
        <v>1</v>
      </c>
      <c r="AR253" s="141" t="s">
        <v>153</v>
      </c>
      <c r="AT253" s="141" t="s">
        <v>149</v>
      </c>
      <c r="AU253" s="141" t="s">
        <v>79</v>
      </c>
      <c r="AY253" s="16" t="s">
        <v>148</v>
      </c>
      <c r="BE253" s="142">
        <f>IF(N253="základní",J253,0)</f>
        <v>0</v>
      </c>
      <c r="BF253" s="142">
        <f>IF(N253="snížená",J253,0)</f>
        <v>0</v>
      </c>
      <c r="BG253" s="142">
        <f>IF(N253="zákl. přenesená",J253,0)</f>
        <v>0</v>
      </c>
      <c r="BH253" s="142">
        <f>IF(N253="sníž. přenesená",J253,0)</f>
        <v>0</v>
      </c>
      <c r="BI253" s="142">
        <f>IF(N253="nulová",J253,0)</f>
        <v>0</v>
      </c>
      <c r="BJ253" s="16" t="s">
        <v>79</v>
      </c>
      <c r="BK253" s="142">
        <f>ROUND(I253*H253,2)</f>
        <v>0</v>
      </c>
      <c r="BL253" s="16" t="s">
        <v>153</v>
      </c>
      <c r="BM253" s="141" t="s">
        <v>869</v>
      </c>
    </row>
    <row r="254" spans="2:65" s="1" customFormat="1" ht="39">
      <c r="B254" s="31"/>
      <c r="D254" s="143" t="s">
        <v>154</v>
      </c>
      <c r="F254" s="144" t="s">
        <v>870</v>
      </c>
      <c r="I254" s="145"/>
      <c r="L254" s="31"/>
      <c r="M254" s="146"/>
      <c r="U254" s="55"/>
      <c r="AT254" s="16" t="s">
        <v>154</v>
      </c>
      <c r="AU254" s="16" t="s">
        <v>79</v>
      </c>
    </row>
    <row r="255" spans="2:65" s="1" customFormat="1" ht="16.5" customHeight="1">
      <c r="B255" s="31"/>
      <c r="C255" s="129" t="s">
        <v>12</v>
      </c>
      <c r="D255" s="129" t="s">
        <v>149</v>
      </c>
      <c r="E255" s="130" t="s">
        <v>871</v>
      </c>
      <c r="F255" s="131" t="s">
        <v>872</v>
      </c>
      <c r="G255" s="132" t="s">
        <v>455</v>
      </c>
      <c r="H255" s="133">
        <v>8</v>
      </c>
      <c r="I255" s="134"/>
      <c r="J255" s="135">
        <f>ROUND(I255*H255,2)</f>
        <v>0</v>
      </c>
      <c r="K255" s="136"/>
      <c r="L255" s="31"/>
      <c r="M255" s="137" t="s">
        <v>1</v>
      </c>
      <c r="N255" s="138" t="s">
        <v>38</v>
      </c>
      <c r="P255" s="139">
        <f>O255*H255</f>
        <v>0</v>
      </c>
      <c r="Q255" s="139">
        <v>0</v>
      </c>
      <c r="R255" s="139">
        <f>Q255*H255</f>
        <v>0</v>
      </c>
      <c r="S255" s="139">
        <v>0</v>
      </c>
      <c r="T255" s="139">
        <f>S255*H255</f>
        <v>0</v>
      </c>
      <c r="U255" s="140" t="s">
        <v>1</v>
      </c>
      <c r="AR255" s="141" t="s">
        <v>153</v>
      </c>
      <c r="AT255" s="141" t="s">
        <v>149</v>
      </c>
      <c r="AU255" s="141" t="s">
        <v>79</v>
      </c>
      <c r="AY255" s="16" t="s">
        <v>148</v>
      </c>
      <c r="BE255" s="142">
        <f>IF(N255="základní",J255,0)</f>
        <v>0</v>
      </c>
      <c r="BF255" s="142">
        <f>IF(N255="snížená",J255,0)</f>
        <v>0</v>
      </c>
      <c r="BG255" s="142">
        <f>IF(N255="zákl. přenesená",J255,0)</f>
        <v>0</v>
      </c>
      <c r="BH255" s="142">
        <f>IF(N255="sníž. přenesená",J255,0)</f>
        <v>0</v>
      </c>
      <c r="BI255" s="142">
        <f>IF(N255="nulová",J255,0)</f>
        <v>0</v>
      </c>
      <c r="BJ255" s="16" t="s">
        <v>79</v>
      </c>
      <c r="BK255" s="142">
        <f>ROUND(I255*H255,2)</f>
        <v>0</v>
      </c>
      <c r="BL255" s="16" t="s">
        <v>153</v>
      </c>
      <c r="BM255" s="141" t="s">
        <v>873</v>
      </c>
    </row>
    <row r="256" spans="2:65" s="1" customFormat="1" ht="29.25">
      <c r="B256" s="31"/>
      <c r="D256" s="143" t="s">
        <v>154</v>
      </c>
      <c r="F256" s="144" t="s">
        <v>874</v>
      </c>
      <c r="I256" s="145"/>
      <c r="L256" s="31"/>
      <c r="M256" s="146"/>
      <c r="U256" s="55"/>
      <c r="AT256" s="16" t="s">
        <v>154</v>
      </c>
      <c r="AU256" s="16" t="s">
        <v>79</v>
      </c>
    </row>
    <row r="257" spans="2:65" s="1" customFormat="1" ht="16.5" customHeight="1">
      <c r="B257" s="31"/>
      <c r="C257" s="129" t="s">
        <v>12</v>
      </c>
      <c r="D257" s="129" t="s">
        <v>149</v>
      </c>
      <c r="E257" s="130" t="s">
        <v>875</v>
      </c>
      <c r="F257" s="131" t="s">
        <v>876</v>
      </c>
      <c r="G257" s="132" t="s">
        <v>455</v>
      </c>
      <c r="H257" s="133">
        <v>2</v>
      </c>
      <c r="I257" s="134"/>
      <c r="J257" s="135">
        <f>ROUND(I257*H257,2)</f>
        <v>0</v>
      </c>
      <c r="K257" s="136"/>
      <c r="L257" s="31"/>
      <c r="M257" s="137" t="s">
        <v>1</v>
      </c>
      <c r="N257" s="138" t="s">
        <v>38</v>
      </c>
      <c r="P257" s="139">
        <f>O257*H257</f>
        <v>0</v>
      </c>
      <c r="Q257" s="139">
        <v>0</v>
      </c>
      <c r="R257" s="139">
        <f>Q257*H257</f>
        <v>0</v>
      </c>
      <c r="S257" s="139">
        <v>0</v>
      </c>
      <c r="T257" s="139">
        <f>S257*H257</f>
        <v>0</v>
      </c>
      <c r="U257" s="140" t="s">
        <v>1</v>
      </c>
      <c r="AR257" s="141" t="s">
        <v>153</v>
      </c>
      <c r="AT257" s="141" t="s">
        <v>149</v>
      </c>
      <c r="AU257" s="141" t="s">
        <v>79</v>
      </c>
      <c r="AY257" s="16" t="s">
        <v>148</v>
      </c>
      <c r="BE257" s="142">
        <f>IF(N257="základní",J257,0)</f>
        <v>0</v>
      </c>
      <c r="BF257" s="142">
        <f>IF(N257="snížená",J257,0)</f>
        <v>0</v>
      </c>
      <c r="BG257" s="142">
        <f>IF(N257="zákl. přenesená",J257,0)</f>
        <v>0</v>
      </c>
      <c r="BH257" s="142">
        <f>IF(N257="sníž. přenesená",J257,0)</f>
        <v>0</v>
      </c>
      <c r="BI257" s="142">
        <f>IF(N257="nulová",J257,0)</f>
        <v>0</v>
      </c>
      <c r="BJ257" s="16" t="s">
        <v>79</v>
      </c>
      <c r="BK257" s="142">
        <f>ROUND(I257*H257,2)</f>
        <v>0</v>
      </c>
      <c r="BL257" s="16" t="s">
        <v>153</v>
      </c>
      <c r="BM257" s="141" t="s">
        <v>877</v>
      </c>
    </row>
    <row r="258" spans="2:65" s="1" customFormat="1" ht="29.25">
      <c r="B258" s="31"/>
      <c r="D258" s="143" t="s">
        <v>154</v>
      </c>
      <c r="F258" s="144" t="s">
        <v>878</v>
      </c>
      <c r="I258" s="145"/>
      <c r="L258" s="31"/>
      <c r="M258" s="146"/>
      <c r="U258" s="55"/>
      <c r="AT258" s="16" t="s">
        <v>154</v>
      </c>
      <c r="AU258" s="16" t="s">
        <v>79</v>
      </c>
    </row>
    <row r="259" spans="2:65" s="1" customFormat="1" ht="24.2" customHeight="1">
      <c r="B259" s="31"/>
      <c r="C259" s="129" t="s">
        <v>12</v>
      </c>
      <c r="D259" s="129" t="s">
        <v>149</v>
      </c>
      <c r="E259" s="130" t="s">
        <v>879</v>
      </c>
      <c r="F259" s="131" t="s">
        <v>880</v>
      </c>
      <c r="G259" s="132" t="s">
        <v>455</v>
      </c>
      <c r="H259" s="133">
        <v>2</v>
      </c>
      <c r="I259" s="134"/>
      <c r="J259" s="135">
        <f>ROUND(I259*H259,2)</f>
        <v>0</v>
      </c>
      <c r="K259" s="136"/>
      <c r="L259" s="31"/>
      <c r="M259" s="137" t="s">
        <v>1</v>
      </c>
      <c r="N259" s="138" t="s">
        <v>38</v>
      </c>
      <c r="P259" s="139">
        <f>O259*H259</f>
        <v>0</v>
      </c>
      <c r="Q259" s="139">
        <v>0</v>
      </c>
      <c r="R259" s="139">
        <f>Q259*H259</f>
        <v>0</v>
      </c>
      <c r="S259" s="139">
        <v>0</v>
      </c>
      <c r="T259" s="139">
        <f>S259*H259</f>
        <v>0</v>
      </c>
      <c r="U259" s="140" t="s">
        <v>1</v>
      </c>
      <c r="AR259" s="141" t="s">
        <v>153</v>
      </c>
      <c r="AT259" s="141" t="s">
        <v>149</v>
      </c>
      <c r="AU259" s="141" t="s">
        <v>79</v>
      </c>
      <c r="AY259" s="16" t="s">
        <v>148</v>
      </c>
      <c r="BE259" s="142">
        <f>IF(N259="základní",J259,0)</f>
        <v>0</v>
      </c>
      <c r="BF259" s="142">
        <f>IF(N259="snížená",J259,0)</f>
        <v>0</v>
      </c>
      <c r="BG259" s="142">
        <f>IF(N259="zákl. přenesená",J259,0)</f>
        <v>0</v>
      </c>
      <c r="BH259" s="142">
        <f>IF(N259="sníž. přenesená",J259,0)</f>
        <v>0</v>
      </c>
      <c r="BI259" s="142">
        <f>IF(N259="nulová",J259,0)</f>
        <v>0</v>
      </c>
      <c r="BJ259" s="16" t="s">
        <v>79</v>
      </c>
      <c r="BK259" s="142">
        <f>ROUND(I259*H259,2)</f>
        <v>0</v>
      </c>
      <c r="BL259" s="16" t="s">
        <v>153</v>
      </c>
      <c r="BM259" s="141" t="s">
        <v>881</v>
      </c>
    </row>
    <row r="260" spans="2:65" s="1" customFormat="1" ht="39">
      <c r="B260" s="31"/>
      <c r="D260" s="143" t="s">
        <v>154</v>
      </c>
      <c r="F260" s="144" t="s">
        <v>882</v>
      </c>
      <c r="I260" s="145"/>
      <c r="L260" s="31"/>
      <c r="M260" s="146"/>
      <c r="U260" s="55"/>
      <c r="AT260" s="16" t="s">
        <v>154</v>
      </c>
      <c r="AU260" s="16" t="s">
        <v>79</v>
      </c>
    </row>
    <row r="261" spans="2:65" s="1" customFormat="1" ht="16.5" customHeight="1">
      <c r="B261" s="31"/>
      <c r="C261" s="129" t="s">
        <v>12</v>
      </c>
      <c r="D261" s="129" t="s">
        <v>149</v>
      </c>
      <c r="E261" s="130" t="s">
        <v>883</v>
      </c>
      <c r="F261" s="131" t="s">
        <v>884</v>
      </c>
      <c r="G261" s="132" t="s">
        <v>455</v>
      </c>
      <c r="H261" s="133">
        <v>19</v>
      </c>
      <c r="I261" s="134"/>
      <c r="J261" s="135">
        <f>ROUND(I261*H261,2)</f>
        <v>0</v>
      </c>
      <c r="K261" s="136"/>
      <c r="L261" s="31"/>
      <c r="M261" s="137" t="s">
        <v>1</v>
      </c>
      <c r="N261" s="138" t="s">
        <v>38</v>
      </c>
      <c r="P261" s="139">
        <f>O261*H261</f>
        <v>0</v>
      </c>
      <c r="Q261" s="139">
        <v>0</v>
      </c>
      <c r="R261" s="139">
        <f>Q261*H261</f>
        <v>0</v>
      </c>
      <c r="S261" s="139">
        <v>0</v>
      </c>
      <c r="T261" s="139">
        <f>S261*H261</f>
        <v>0</v>
      </c>
      <c r="U261" s="140" t="s">
        <v>1</v>
      </c>
      <c r="AR261" s="141" t="s">
        <v>153</v>
      </c>
      <c r="AT261" s="141" t="s">
        <v>149</v>
      </c>
      <c r="AU261" s="141" t="s">
        <v>79</v>
      </c>
      <c r="AY261" s="16" t="s">
        <v>148</v>
      </c>
      <c r="BE261" s="142">
        <f>IF(N261="základní",J261,0)</f>
        <v>0</v>
      </c>
      <c r="BF261" s="142">
        <f>IF(N261="snížená",J261,0)</f>
        <v>0</v>
      </c>
      <c r="BG261" s="142">
        <f>IF(N261="zákl. přenesená",J261,0)</f>
        <v>0</v>
      </c>
      <c r="BH261" s="142">
        <f>IF(N261="sníž. přenesená",J261,0)</f>
        <v>0</v>
      </c>
      <c r="BI261" s="142">
        <f>IF(N261="nulová",J261,0)</f>
        <v>0</v>
      </c>
      <c r="BJ261" s="16" t="s">
        <v>79</v>
      </c>
      <c r="BK261" s="142">
        <f>ROUND(I261*H261,2)</f>
        <v>0</v>
      </c>
      <c r="BL261" s="16" t="s">
        <v>153</v>
      </c>
      <c r="BM261" s="141" t="s">
        <v>885</v>
      </c>
    </row>
    <row r="262" spans="2:65" s="1" customFormat="1" ht="29.25">
      <c r="B262" s="31"/>
      <c r="D262" s="143" t="s">
        <v>154</v>
      </c>
      <c r="F262" s="144" t="s">
        <v>886</v>
      </c>
      <c r="I262" s="145"/>
      <c r="L262" s="31"/>
      <c r="M262" s="146"/>
      <c r="U262" s="55"/>
      <c r="AT262" s="16" t="s">
        <v>154</v>
      </c>
      <c r="AU262" s="16" t="s">
        <v>79</v>
      </c>
    </row>
    <row r="263" spans="2:65" s="1" customFormat="1" ht="24.2" customHeight="1">
      <c r="B263" s="31"/>
      <c r="C263" s="129" t="s">
        <v>12</v>
      </c>
      <c r="D263" s="129" t="s">
        <v>149</v>
      </c>
      <c r="E263" s="130" t="s">
        <v>887</v>
      </c>
      <c r="F263" s="131" t="s">
        <v>888</v>
      </c>
      <c r="G263" s="132" t="s">
        <v>455</v>
      </c>
      <c r="H263" s="133">
        <v>17</v>
      </c>
      <c r="I263" s="134"/>
      <c r="J263" s="135">
        <f>ROUND(I263*H263,2)</f>
        <v>0</v>
      </c>
      <c r="K263" s="136"/>
      <c r="L263" s="31"/>
      <c r="M263" s="137" t="s">
        <v>1</v>
      </c>
      <c r="N263" s="138" t="s">
        <v>38</v>
      </c>
      <c r="P263" s="139">
        <f>O263*H263</f>
        <v>0</v>
      </c>
      <c r="Q263" s="139">
        <v>0</v>
      </c>
      <c r="R263" s="139">
        <f>Q263*H263</f>
        <v>0</v>
      </c>
      <c r="S263" s="139">
        <v>0</v>
      </c>
      <c r="T263" s="139">
        <f>S263*H263</f>
        <v>0</v>
      </c>
      <c r="U263" s="140" t="s">
        <v>1</v>
      </c>
      <c r="AR263" s="141" t="s">
        <v>153</v>
      </c>
      <c r="AT263" s="141" t="s">
        <v>149</v>
      </c>
      <c r="AU263" s="141" t="s">
        <v>79</v>
      </c>
      <c r="AY263" s="16" t="s">
        <v>148</v>
      </c>
      <c r="BE263" s="142">
        <f>IF(N263="základní",J263,0)</f>
        <v>0</v>
      </c>
      <c r="BF263" s="142">
        <f>IF(N263="snížená",J263,0)</f>
        <v>0</v>
      </c>
      <c r="BG263" s="142">
        <f>IF(N263="zákl. přenesená",J263,0)</f>
        <v>0</v>
      </c>
      <c r="BH263" s="142">
        <f>IF(N263="sníž. přenesená",J263,0)</f>
        <v>0</v>
      </c>
      <c r="BI263" s="142">
        <f>IF(N263="nulová",J263,0)</f>
        <v>0</v>
      </c>
      <c r="BJ263" s="16" t="s">
        <v>79</v>
      </c>
      <c r="BK263" s="142">
        <f>ROUND(I263*H263,2)</f>
        <v>0</v>
      </c>
      <c r="BL263" s="16" t="s">
        <v>153</v>
      </c>
      <c r="BM263" s="141" t="s">
        <v>889</v>
      </c>
    </row>
    <row r="264" spans="2:65" s="1" customFormat="1" ht="29.25">
      <c r="B264" s="31"/>
      <c r="D264" s="143" t="s">
        <v>154</v>
      </c>
      <c r="F264" s="144" t="s">
        <v>890</v>
      </c>
      <c r="I264" s="145"/>
      <c r="L264" s="31"/>
      <c r="M264" s="146"/>
      <c r="U264" s="55"/>
      <c r="AT264" s="16" t="s">
        <v>154</v>
      </c>
      <c r="AU264" s="16" t="s">
        <v>79</v>
      </c>
    </row>
    <row r="265" spans="2:65" s="1" customFormat="1" ht="24.2" customHeight="1">
      <c r="B265" s="31"/>
      <c r="C265" s="129" t="s">
        <v>12</v>
      </c>
      <c r="D265" s="129" t="s">
        <v>149</v>
      </c>
      <c r="E265" s="130" t="s">
        <v>891</v>
      </c>
      <c r="F265" s="131" t="s">
        <v>892</v>
      </c>
      <c r="G265" s="132" t="s">
        <v>455</v>
      </c>
      <c r="H265" s="133">
        <v>2</v>
      </c>
      <c r="I265" s="134"/>
      <c r="J265" s="135">
        <f>ROUND(I265*H265,2)</f>
        <v>0</v>
      </c>
      <c r="K265" s="136"/>
      <c r="L265" s="31"/>
      <c r="M265" s="137" t="s">
        <v>1</v>
      </c>
      <c r="N265" s="138" t="s">
        <v>38</v>
      </c>
      <c r="P265" s="139">
        <f>O265*H265</f>
        <v>0</v>
      </c>
      <c r="Q265" s="139">
        <v>0</v>
      </c>
      <c r="R265" s="139">
        <f>Q265*H265</f>
        <v>0</v>
      </c>
      <c r="S265" s="139">
        <v>0</v>
      </c>
      <c r="T265" s="139">
        <f>S265*H265</f>
        <v>0</v>
      </c>
      <c r="U265" s="140" t="s">
        <v>1</v>
      </c>
      <c r="AR265" s="141" t="s">
        <v>153</v>
      </c>
      <c r="AT265" s="141" t="s">
        <v>149</v>
      </c>
      <c r="AU265" s="141" t="s">
        <v>79</v>
      </c>
      <c r="AY265" s="16" t="s">
        <v>148</v>
      </c>
      <c r="BE265" s="142">
        <f>IF(N265="základní",J265,0)</f>
        <v>0</v>
      </c>
      <c r="BF265" s="142">
        <f>IF(N265="snížená",J265,0)</f>
        <v>0</v>
      </c>
      <c r="BG265" s="142">
        <f>IF(N265="zákl. přenesená",J265,0)</f>
        <v>0</v>
      </c>
      <c r="BH265" s="142">
        <f>IF(N265="sníž. přenesená",J265,0)</f>
        <v>0</v>
      </c>
      <c r="BI265" s="142">
        <f>IF(N265="nulová",J265,0)</f>
        <v>0</v>
      </c>
      <c r="BJ265" s="16" t="s">
        <v>79</v>
      </c>
      <c r="BK265" s="142">
        <f>ROUND(I265*H265,2)</f>
        <v>0</v>
      </c>
      <c r="BL265" s="16" t="s">
        <v>153</v>
      </c>
      <c r="BM265" s="141" t="s">
        <v>893</v>
      </c>
    </row>
    <row r="266" spans="2:65" s="1" customFormat="1" ht="29.25">
      <c r="B266" s="31"/>
      <c r="D266" s="143" t="s">
        <v>154</v>
      </c>
      <c r="F266" s="144" t="s">
        <v>894</v>
      </c>
      <c r="I266" s="145"/>
      <c r="L266" s="31"/>
      <c r="M266" s="146"/>
      <c r="U266" s="55"/>
      <c r="AT266" s="16" t="s">
        <v>154</v>
      </c>
      <c r="AU266" s="16" t="s">
        <v>79</v>
      </c>
    </row>
    <row r="267" spans="2:65" s="1" customFormat="1" ht="21.75" customHeight="1">
      <c r="B267" s="31"/>
      <c r="C267" s="129" t="s">
        <v>12</v>
      </c>
      <c r="D267" s="129" t="s">
        <v>149</v>
      </c>
      <c r="E267" s="130" t="s">
        <v>895</v>
      </c>
      <c r="F267" s="131" t="s">
        <v>896</v>
      </c>
      <c r="G267" s="132" t="s">
        <v>455</v>
      </c>
      <c r="H267" s="133">
        <v>2</v>
      </c>
      <c r="I267" s="134"/>
      <c r="J267" s="135">
        <f>ROUND(I267*H267,2)</f>
        <v>0</v>
      </c>
      <c r="K267" s="136"/>
      <c r="L267" s="31"/>
      <c r="M267" s="137" t="s">
        <v>1</v>
      </c>
      <c r="N267" s="138" t="s">
        <v>38</v>
      </c>
      <c r="P267" s="139">
        <f>O267*H267</f>
        <v>0</v>
      </c>
      <c r="Q267" s="139">
        <v>0</v>
      </c>
      <c r="R267" s="139">
        <f>Q267*H267</f>
        <v>0</v>
      </c>
      <c r="S267" s="139">
        <v>0</v>
      </c>
      <c r="T267" s="139">
        <f>S267*H267</f>
        <v>0</v>
      </c>
      <c r="U267" s="140" t="s">
        <v>1</v>
      </c>
      <c r="AR267" s="141" t="s">
        <v>153</v>
      </c>
      <c r="AT267" s="141" t="s">
        <v>149</v>
      </c>
      <c r="AU267" s="141" t="s">
        <v>79</v>
      </c>
      <c r="AY267" s="16" t="s">
        <v>148</v>
      </c>
      <c r="BE267" s="142">
        <f>IF(N267="základní",J267,0)</f>
        <v>0</v>
      </c>
      <c r="BF267" s="142">
        <f>IF(N267="snížená",J267,0)</f>
        <v>0</v>
      </c>
      <c r="BG267" s="142">
        <f>IF(N267="zákl. přenesená",J267,0)</f>
        <v>0</v>
      </c>
      <c r="BH267" s="142">
        <f>IF(N267="sníž. přenesená",J267,0)</f>
        <v>0</v>
      </c>
      <c r="BI267" s="142">
        <f>IF(N267="nulová",J267,0)</f>
        <v>0</v>
      </c>
      <c r="BJ267" s="16" t="s">
        <v>79</v>
      </c>
      <c r="BK267" s="142">
        <f>ROUND(I267*H267,2)</f>
        <v>0</v>
      </c>
      <c r="BL267" s="16" t="s">
        <v>153</v>
      </c>
      <c r="BM267" s="141" t="s">
        <v>897</v>
      </c>
    </row>
    <row r="268" spans="2:65" s="1" customFormat="1" ht="29.25">
      <c r="B268" s="31"/>
      <c r="D268" s="143" t="s">
        <v>154</v>
      </c>
      <c r="F268" s="144" t="s">
        <v>898</v>
      </c>
      <c r="I268" s="145"/>
      <c r="L268" s="31"/>
      <c r="M268" s="146"/>
      <c r="U268" s="55"/>
      <c r="AT268" s="16" t="s">
        <v>154</v>
      </c>
      <c r="AU268" s="16" t="s">
        <v>79</v>
      </c>
    </row>
    <row r="269" spans="2:65" s="1" customFormat="1" ht="16.5" customHeight="1">
      <c r="B269" s="31"/>
      <c r="C269" s="129" t="s">
        <v>12</v>
      </c>
      <c r="D269" s="129" t="s">
        <v>149</v>
      </c>
      <c r="E269" s="130" t="s">
        <v>899</v>
      </c>
      <c r="F269" s="131" t="s">
        <v>900</v>
      </c>
      <c r="G269" s="132" t="s">
        <v>455</v>
      </c>
      <c r="H269" s="133">
        <v>2</v>
      </c>
      <c r="I269" s="134"/>
      <c r="J269" s="135">
        <f>ROUND(I269*H269,2)</f>
        <v>0</v>
      </c>
      <c r="K269" s="136"/>
      <c r="L269" s="31"/>
      <c r="M269" s="137" t="s">
        <v>1</v>
      </c>
      <c r="N269" s="138" t="s">
        <v>38</v>
      </c>
      <c r="P269" s="139">
        <f>O269*H269</f>
        <v>0</v>
      </c>
      <c r="Q269" s="139">
        <v>0</v>
      </c>
      <c r="R269" s="139">
        <f>Q269*H269</f>
        <v>0</v>
      </c>
      <c r="S269" s="139">
        <v>0</v>
      </c>
      <c r="T269" s="139">
        <f>S269*H269</f>
        <v>0</v>
      </c>
      <c r="U269" s="140" t="s">
        <v>1</v>
      </c>
      <c r="AR269" s="141" t="s">
        <v>153</v>
      </c>
      <c r="AT269" s="141" t="s">
        <v>149</v>
      </c>
      <c r="AU269" s="141" t="s">
        <v>79</v>
      </c>
      <c r="AY269" s="16" t="s">
        <v>148</v>
      </c>
      <c r="BE269" s="142">
        <f>IF(N269="základní",J269,0)</f>
        <v>0</v>
      </c>
      <c r="BF269" s="142">
        <f>IF(N269="snížená",J269,0)</f>
        <v>0</v>
      </c>
      <c r="BG269" s="142">
        <f>IF(N269="zákl. přenesená",J269,0)</f>
        <v>0</v>
      </c>
      <c r="BH269" s="142">
        <f>IF(N269="sníž. přenesená",J269,0)</f>
        <v>0</v>
      </c>
      <c r="BI269" s="142">
        <f>IF(N269="nulová",J269,0)</f>
        <v>0</v>
      </c>
      <c r="BJ269" s="16" t="s">
        <v>79</v>
      </c>
      <c r="BK269" s="142">
        <f>ROUND(I269*H269,2)</f>
        <v>0</v>
      </c>
      <c r="BL269" s="16" t="s">
        <v>153</v>
      </c>
      <c r="BM269" s="141" t="s">
        <v>901</v>
      </c>
    </row>
    <row r="270" spans="2:65" s="1" customFormat="1" ht="29.25">
      <c r="B270" s="31"/>
      <c r="D270" s="143" t="s">
        <v>154</v>
      </c>
      <c r="F270" s="144" t="s">
        <v>902</v>
      </c>
      <c r="I270" s="145"/>
      <c r="L270" s="31"/>
      <c r="M270" s="146"/>
      <c r="U270" s="55"/>
      <c r="AT270" s="16" t="s">
        <v>154</v>
      </c>
      <c r="AU270" s="16" t="s">
        <v>79</v>
      </c>
    </row>
    <row r="271" spans="2:65" s="1" customFormat="1" ht="16.5" customHeight="1">
      <c r="B271" s="31"/>
      <c r="C271" s="129" t="s">
        <v>12</v>
      </c>
      <c r="D271" s="129" t="s">
        <v>149</v>
      </c>
      <c r="E271" s="130" t="s">
        <v>903</v>
      </c>
      <c r="F271" s="131" t="s">
        <v>904</v>
      </c>
      <c r="G271" s="132" t="s">
        <v>455</v>
      </c>
      <c r="H271" s="133">
        <v>8</v>
      </c>
      <c r="I271" s="134"/>
      <c r="J271" s="135">
        <f>ROUND(I271*H271,2)</f>
        <v>0</v>
      </c>
      <c r="K271" s="136"/>
      <c r="L271" s="31"/>
      <c r="M271" s="137" t="s">
        <v>1</v>
      </c>
      <c r="N271" s="138" t="s">
        <v>38</v>
      </c>
      <c r="P271" s="139">
        <f>O271*H271</f>
        <v>0</v>
      </c>
      <c r="Q271" s="139">
        <v>0</v>
      </c>
      <c r="R271" s="139">
        <f>Q271*H271</f>
        <v>0</v>
      </c>
      <c r="S271" s="139">
        <v>0</v>
      </c>
      <c r="T271" s="139">
        <f>S271*H271</f>
        <v>0</v>
      </c>
      <c r="U271" s="140" t="s">
        <v>1</v>
      </c>
      <c r="AR271" s="141" t="s">
        <v>153</v>
      </c>
      <c r="AT271" s="141" t="s">
        <v>149</v>
      </c>
      <c r="AU271" s="141" t="s">
        <v>79</v>
      </c>
      <c r="AY271" s="16" t="s">
        <v>148</v>
      </c>
      <c r="BE271" s="142">
        <f>IF(N271="základní",J271,0)</f>
        <v>0</v>
      </c>
      <c r="BF271" s="142">
        <f>IF(N271="snížená",J271,0)</f>
        <v>0</v>
      </c>
      <c r="BG271" s="142">
        <f>IF(N271="zákl. přenesená",J271,0)</f>
        <v>0</v>
      </c>
      <c r="BH271" s="142">
        <f>IF(N271="sníž. přenesená",J271,0)</f>
        <v>0</v>
      </c>
      <c r="BI271" s="142">
        <f>IF(N271="nulová",J271,0)</f>
        <v>0</v>
      </c>
      <c r="BJ271" s="16" t="s">
        <v>79</v>
      </c>
      <c r="BK271" s="142">
        <f>ROUND(I271*H271,2)</f>
        <v>0</v>
      </c>
      <c r="BL271" s="16" t="s">
        <v>153</v>
      </c>
      <c r="BM271" s="141" t="s">
        <v>905</v>
      </c>
    </row>
    <row r="272" spans="2:65" s="1" customFormat="1" ht="29.25">
      <c r="B272" s="31"/>
      <c r="D272" s="143" t="s">
        <v>154</v>
      </c>
      <c r="F272" s="144" t="s">
        <v>906</v>
      </c>
      <c r="I272" s="145"/>
      <c r="L272" s="31"/>
      <c r="M272" s="146"/>
      <c r="U272" s="55"/>
      <c r="AT272" s="16" t="s">
        <v>154</v>
      </c>
      <c r="AU272" s="16" t="s">
        <v>79</v>
      </c>
    </row>
    <row r="273" spans="2:65" s="1" customFormat="1" ht="16.5" customHeight="1">
      <c r="B273" s="31"/>
      <c r="C273" s="129" t="s">
        <v>12</v>
      </c>
      <c r="D273" s="129" t="s">
        <v>149</v>
      </c>
      <c r="E273" s="130" t="s">
        <v>907</v>
      </c>
      <c r="F273" s="131" t="s">
        <v>908</v>
      </c>
      <c r="G273" s="132" t="s">
        <v>455</v>
      </c>
      <c r="H273" s="133">
        <v>12</v>
      </c>
      <c r="I273" s="134"/>
      <c r="J273" s="135">
        <f>ROUND(I273*H273,2)</f>
        <v>0</v>
      </c>
      <c r="K273" s="136"/>
      <c r="L273" s="31"/>
      <c r="M273" s="137" t="s">
        <v>1</v>
      </c>
      <c r="N273" s="138" t="s">
        <v>38</v>
      </c>
      <c r="P273" s="139">
        <f>O273*H273</f>
        <v>0</v>
      </c>
      <c r="Q273" s="139">
        <v>0</v>
      </c>
      <c r="R273" s="139">
        <f>Q273*H273</f>
        <v>0</v>
      </c>
      <c r="S273" s="139">
        <v>0</v>
      </c>
      <c r="T273" s="139">
        <f>S273*H273</f>
        <v>0</v>
      </c>
      <c r="U273" s="140" t="s">
        <v>1</v>
      </c>
      <c r="AR273" s="141" t="s">
        <v>153</v>
      </c>
      <c r="AT273" s="141" t="s">
        <v>149</v>
      </c>
      <c r="AU273" s="141" t="s">
        <v>79</v>
      </c>
      <c r="AY273" s="16" t="s">
        <v>148</v>
      </c>
      <c r="BE273" s="142">
        <f>IF(N273="základní",J273,0)</f>
        <v>0</v>
      </c>
      <c r="BF273" s="142">
        <f>IF(N273="snížená",J273,0)</f>
        <v>0</v>
      </c>
      <c r="BG273" s="142">
        <f>IF(N273="zákl. přenesená",J273,0)</f>
        <v>0</v>
      </c>
      <c r="BH273" s="142">
        <f>IF(N273="sníž. přenesená",J273,0)</f>
        <v>0</v>
      </c>
      <c r="BI273" s="142">
        <f>IF(N273="nulová",J273,0)</f>
        <v>0</v>
      </c>
      <c r="BJ273" s="16" t="s">
        <v>79</v>
      </c>
      <c r="BK273" s="142">
        <f>ROUND(I273*H273,2)</f>
        <v>0</v>
      </c>
      <c r="BL273" s="16" t="s">
        <v>153</v>
      </c>
      <c r="BM273" s="141" t="s">
        <v>909</v>
      </c>
    </row>
    <row r="274" spans="2:65" s="1" customFormat="1" ht="29.25">
      <c r="B274" s="31"/>
      <c r="D274" s="143" t="s">
        <v>154</v>
      </c>
      <c r="F274" s="144" t="s">
        <v>910</v>
      </c>
      <c r="I274" s="145"/>
      <c r="L274" s="31"/>
      <c r="M274" s="146"/>
      <c r="U274" s="55"/>
      <c r="AT274" s="16" t="s">
        <v>154</v>
      </c>
      <c r="AU274" s="16" t="s">
        <v>79</v>
      </c>
    </row>
    <row r="275" spans="2:65" s="1" customFormat="1" ht="16.5" customHeight="1">
      <c r="B275" s="31"/>
      <c r="C275" s="129" t="s">
        <v>12</v>
      </c>
      <c r="D275" s="129" t="s">
        <v>149</v>
      </c>
      <c r="E275" s="130" t="s">
        <v>911</v>
      </c>
      <c r="F275" s="131" t="s">
        <v>912</v>
      </c>
      <c r="G275" s="132" t="s">
        <v>455</v>
      </c>
      <c r="H275" s="133">
        <v>4</v>
      </c>
      <c r="I275" s="134"/>
      <c r="J275" s="135">
        <f>ROUND(I275*H275,2)</f>
        <v>0</v>
      </c>
      <c r="K275" s="136"/>
      <c r="L275" s="31"/>
      <c r="M275" s="137" t="s">
        <v>1</v>
      </c>
      <c r="N275" s="138" t="s">
        <v>38</v>
      </c>
      <c r="P275" s="139">
        <f>O275*H275</f>
        <v>0</v>
      </c>
      <c r="Q275" s="139">
        <v>0</v>
      </c>
      <c r="R275" s="139">
        <f>Q275*H275</f>
        <v>0</v>
      </c>
      <c r="S275" s="139">
        <v>0</v>
      </c>
      <c r="T275" s="139">
        <f>S275*H275</f>
        <v>0</v>
      </c>
      <c r="U275" s="140" t="s">
        <v>1</v>
      </c>
      <c r="AR275" s="141" t="s">
        <v>153</v>
      </c>
      <c r="AT275" s="141" t="s">
        <v>149</v>
      </c>
      <c r="AU275" s="141" t="s">
        <v>79</v>
      </c>
      <c r="AY275" s="16" t="s">
        <v>148</v>
      </c>
      <c r="BE275" s="142">
        <f>IF(N275="základní",J275,0)</f>
        <v>0</v>
      </c>
      <c r="BF275" s="142">
        <f>IF(N275="snížená",J275,0)</f>
        <v>0</v>
      </c>
      <c r="BG275" s="142">
        <f>IF(N275="zákl. přenesená",J275,0)</f>
        <v>0</v>
      </c>
      <c r="BH275" s="142">
        <f>IF(N275="sníž. přenesená",J275,0)</f>
        <v>0</v>
      </c>
      <c r="BI275" s="142">
        <f>IF(N275="nulová",J275,0)</f>
        <v>0</v>
      </c>
      <c r="BJ275" s="16" t="s">
        <v>79</v>
      </c>
      <c r="BK275" s="142">
        <f>ROUND(I275*H275,2)</f>
        <v>0</v>
      </c>
      <c r="BL275" s="16" t="s">
        <v>153</v>
      </c>
      <c r="BM275" s="141" t="s">
        <v>913</v>
      </c>
    </row>
    <row r="276" spans="2:65" s="1" customFormat="1" ht="19.5">
      <c r="B276" s="31"/>
      <c r="D276" s="143" t="s">
        <v>154</v>
      </c>
      <c r="F276" s="144" t="s">
        <v>914</v>
      </c>
      <c r="I276" s="145"/>
      <c r="L276" s="31"/>
      <c r="M276" s="146"/>
      <c r="U276" s="55"/>
      <c r="AT276" s="16" t="s">
        <v>154</v>
      </c>
      <c r="AU276" s="16" t="s">
        <v>79</v>
      </c>
    </row>
    <row r="277" spans="2:65" s="1" customFormat="1" ht="16.5" customHeight="1">
      <c r="B277" s="31"/>
      <c r="C277" s="129" t="s">
        <v>12</v>
      </c>
      <c r="D277" s="129" t="s">
        <v>149</v>
      </c>
      <c r="E277" s="130" t="s">
        <v>915</v>
      </c>
      <c r="F277" s="131" t="s">
        <v>916</v>
      </c>
      <c r="G277" s="132" t="s">
        <v>455</v>
      </c>
      <c r="H277" s="133">
        <v>4</v>
      </c>
      <c r="I277" s="134"/>
      <c r="J277" s="135">
        <f>ROUND(I277*H277,2)</f>
        <v>0</v>
      </c>
      <c r="K277" s="136"/>
      <c r="L277" s="31"/>
      <c r="M277" s="137" t="s">
        <v>1</v>
      </c>
      <c r="N277" s="138" t="s">
        <v>38</v>
      </c>
      <c r="P277" s="139">
        <f>O277*H277</f>
        <v>0</v>
      </c>
      <c r="Q277" s="139">
        <v>0</v>
      </c>
      <c r="R277" s="139">
        <f>Q277*H277</f>
        <v>0</v>
      </c>
      <c r="S277" s="139">
        <v>0</v>
      </c>
      <c r="T277" s="139">
        <f>S277*H277</f>
        <v>0</v>
      </c>
      <c r="U277" s="140" t="s">
        <v>1</v>
      </c>
      <c r="AR277" s="141" t="s">
        <v>153</v>
      </c>
      <c r="AT277" s="141" t="s">
        <v>149</v>
      </c>
      <c r="AU277" s="141" t="s">
        <v>79</v>
      </c>
      <c r="AY277" s="16" t="s">
        <v>148</v>
      </c>
      <c r="BE277" s="142">
        <f>IF(N277="základní",J277,0)</f>
        <v>0</v>
      </c>
      <c r="BF277" s="142">
        <f>IF(N277="snížená",J277,0)</f>
        <v>0</v>
      </c>
      <c r="BG277" s="142">
        <f>IF(N277="zákl. přenesená",J277,0)</f>
        <v>0</v>
      </c>
      <c r="BH277" s="142">
        <f>IF(N277="sníž. přenesená",J277,0)</f>
        <v>0</v>
      </c>
      <c r="BI277" s="142">
        <f>IF(N277="nulová",J277,0)</f>
        <v>0</v>
      </c>
      <c r="BJ277" s="16" t="s">
        <v>79</v>
      </c>
      <c r="BK277" s="142">
        <f>ROUND(I277*H277,2)</f>
        <v>0</v>
      </c>
      <c r="BL277" s="16" t="s">
        <v>153</v>
      </c>
      <c r="BM277" s="141" t="s">
        <v>917</v>
      </c>
    </row>
    <row r="278" spans="2:65" s="1" customFormat="1" ht="39">
      <c r="B278" s="31"/>
      <c r="D278" s="143" t="s">
        <v>154</v>
      </c>
      <c r="F278" s="144" t="s">
        <v>918</v>
      </c>
      <c r="I278" s="145"/>
      <c r="L278" s="31"/>
      <c r="M278" s="146"/>
      <c r="U278" s="55"/>
      <c r="AT278" s="16" t="s">
        <v>154</v>
      </c>
      <c r="AU278" s="16" t="s">
        <v>79</v>
      </c>
    </row>
    <row r="279" spans="2:65" s="1" customFormat="1" ht="16.5" customHeight="1">
      <c r="B279" s="31"/>
      <c r="C279" s="129" t="s">
        <v>12</v>
      </c>
      <c r="D279" s="129" t="s">
        <v>149</v>
      </c>
      <c r="E279" s="130" t="s">
        <v>919</v>
      </c>
      <c r="F279" s="131" t="s">
        <v>920</v>
      </c>
      <c r="G279" s="132" t="s">
        <v>455</v>
      </c>
      <c r="H279" s="133">
        <v>18</v>
      </c>
      <c r="I279" s="134"/>
      <c r="J279" s="135">
        <f>ROUND(I279*H279,2)</f>
        <v>0</v>
      </c>
      <c r="K279" s="136"/>
      <c r="L279" s="31"/>
      <c r="M279" s="137" t="s">
        <v>1</v>
      </c>
      <c r="N279" s="138" t="s">
        <v>38</v>
      </c>
      <c r="P279" s="139">
        <f>O279*H279</f>
        <v>0</v>
      </c>
      <c r="Q279" s="139">
        <v>0</v>
      </c>
      <c r="R279" s="139">
        <f>Q279*H279</f>
        <v>0</v>
      </c>
      <c r="S279" s="139">
        <v>0</v>
      </c>
      <c r="T279" s="139">
        <f>S279*H279</f>
        <v>0</v>
      </c>
      <c r="U279" s="140" t="s">
        <v>1</v>
      </c>
      <c r="AR279" s="141" t="s">
        <v>153</v>
      </c>
      <c r="AT279" s="141" t="s">
        <v>149</v>
      </c>
      <c r="AU279" s="141" t="s">
        <v>79</v>
      </c>
      <c r="AY279" s="16" t="s">
        <v>148</v>
      </c>
      <c r="BE279" s="142">
        <f>IF(N279="základní",J279,0)</f>
        <v>0</v>
      </c>
      <c r="BF279" s="142">
        <f>IF(N279="snížená",J279,0)</f>
        <v>0</v>
      </c>
      <c r="BG279" s="142">
        <f>IF(N279="zákl. přenesená",J279,0)</f>
        <v>0</v>
      </c>
      <c r="BH279" s="142">
        <f>IF(N279="sníž. přenesená",J279,0)</f>
        <v>0</v>
      </c>
      <c r="BI279" s="142">
        <f>IF(N279="nulová",J279,0)</f>
        <v>0</v>
      </c>
      <c r="BJ279" s="16" t="s">
        <v>79</v>
      </c>
      <c r="BK279" s="142">
        <f>ROUND(I279*H279,2)</f>
        <v>0</v>
      </c>
      <c r="BL279" s="16" t="s">
        <v>153</v>
      </c>
      <c r="BM279" s="141" t="s">
        <v>921</v>
      </c>
    </row>
    <row r="280" spans="2:65" s="1" customFormat="1" ht="29.25">
      <c r="B280" s="31"/>
      <c r="D280" s="143" t="s">
        <v>154</v>
      </c>
      <c r="F280" s="144" t="s">
        <v>922</v>
      </c>
      <c r="I280" s="145"/>
      <c r="L280" s="31"/>
      <c r="M280" s="146"/>
      <c r="U280" s="55"/>
      <c r="AT280" s="16" t="s">
        <v>154</v>
      </c>
      <c r="AU280" s="16" t="s">
        <v>79</v>
      </c>
    </row>
    <row r="281" spans="2:65" s="1" customFormat="1" ht="16.5" customHeight="1">
      <c r="B281" s="31"/>
      <c r="C281" s="129" t="s">
        <v>12</v>
      </c>
      <c r="D281" s="129" t="s">
        <v>149</v>
      </c>
      <c r="E281" s="130" t="s">
        <v>923</v>
      </c>
      <c r="F281" s="131" t="s">
        <v>924</v>
      </c>
      <c r="G281" s="132" t="s">
        <v>455</v>
      </c>
      <c r="H281" s="133">
        <v>2</v>
      </c>
      <c r="I281" s="134"/>
      <c r="J281" s="135">
        <f>ROUND(I281*H281,2)</f>
        <v>0</v>
      </c>
      <c r="K281" s="136"/>
      <c r="L281" s="31"/>
      <c r="M281" s="137" t="s">
        <v>1</v>
      </c>
      <c r="N281" s="138" t="s">
        <v>38</v>
      </c>
      <c r="P281" s="139">
        <f>O281*H281</f>
        <v>0</v>
      </c>
      <c r="Q281" s="139">
        <v>0</v>
      </c>
      <c r="R281" s="139">
        <f>Q281*H281</f>
        <v>0</v>
      </c>
      <c r="S281" s="139">
        <v>0</v>
      </c>
      <c r="T281" s="139">
        <f>S281*H281</f>
        <v>0</v>
      </c>
      <c r="U281" s="140" t="s">
        <v>1</v>
      </c>
      <c r="AR281" s="141" t="s">
        <v>153</v>
      </c>
      <c r="AT281" s="141" t="s">
        <v>149</v>
      </c>
      <c r="AU281" s="141" t="s">
        <v>79</v>
      </c>
      <c r="AY281" s="16" t="s">
        <v>148</v>
      </c>
      <c r="BE281" s="142">
        <f>IF(N281="základní",J281,0)</f>
        <v>0</v>
      </c>
      <c r="BF281" s="142">
        <f>IF(N281="snížená",J281,0)</f>
        <v>0</v>
      </c>
      <c r="BG281" s="142">
        <f>IF(N281="zákl. přenesená",J281,0)</f>
        <v>0</v>
      </c>
      <c r="BH281" s="142">
        <f>IF(N281="sníž. přenesená",J281,0)</f>
        <v>0</v>
      </c>
      <c r="BI281" s="142">
        <f>IF(N281="nulová",J281,0)</f>
        <v>0</v>
      </c>
      <c r="BJ281" s="16" t="s">
        <v>79</v>
      </c>
      <c r="BK281" s="142">
        <f>ROUND(I281*H281,2)</f>
        <v>0</v>
      </c>
      <c r="BL281" s="16" t="s">
        <v>153</v>
      </c>
      <c r="BM281" s="141" t="s">
        <v>925</v>
      </c>
    </row>
    <row r="282" spans="2:65" s="1" customFormat="1" ht="19.5">
      <c r="B282" s="31"/>
      <c r="D282" s="143" t="s">
        <v>154</v>
      </c>
      <c r="F282" s="144" t="s">
        <v>926</v>
      </c>
      <c r="I282" s="145"/>
      <c r="L282" s="31"/>
      <c r="M282" s="146"/>
      <c r="U282" s="55"/>
      <c r="AT282" s="16" t="s">
        <v>154</v>
      </c>
      <c r="AU282" s="16" t="s">
        <v>79</v>
      </c>
    </row>
    <row r="283" spans="2:65" s="1" customFormat="1" ht="16.5" customHeight="1">
      <c r="B283" s="31"/>
      <c r="C283" s="129" t="s">
        <v>12</v>
      </c>
      <c r="D283" s="129" t="s">
        <v>149</v>
      </c>
      <c r="E283" s="130" t="s">
        <v>927</v>
      </c>
      <c r="F283" s="131" t="s">
        <v>928</v>
      </c>
      <c r="G283" s="132" t="s">
        <v>455</v>
      </c>
      <c r="H283" s="133">
        <v>2</v>
      </c>
      <c r="I283" s="134"/>
      <c r="J283" s="135">
        <f>ROUND(I283*H283,2)</f>
        <v>0</v>
      </c>
      <c r="K283" s="136"/>
      <c r="L283" s="31"/>
      <c r="M283" s="137" t="s">
        <v>1</v>
      </c>
      <c r="N283" s="138" t="s">
        <v>38</v>
      </c>
      <c r="P283" s="139">
        <f>O283*H283</f>
        <v>0</v>
      </c>
      <c r="Q283" s="139">
        <v>0</v>
      </c>
      <c r="R283" s="139">
        <f>Q283*H283</f>
        <v>0</v>
      </c>
      <c r="S283" s="139">
        <v>0</v>
      </c>
      <c r="T283" s="139">
        <f>S283*H283</f>
        <v>0</v>
      </c>
      <c r="U283" s="140" t="s">
        <v>1</v>
      </c>
      <c r="AR283" s="141" t="s">
        <v>153</v>
      </c>
      <c r="AT283" s="141" t="s">
        <v>149</v>
      </c>
      <c r="AU283" s="141" t="s">
        <v>79</v>
      </c>
      <c r="AY283" s="16" t="s">
        <v>148</v>
      </c>
      <c r="BE283" s="142">
        <f>IF(N283="základní",J283,0)</f>
        <v>0</v>
      </c>
      <c r="BF283" s="142">
        <f>IF(N283="snížená",J283,0)</f>
        <v>0</v>
      </c>
      <c r="BG283" s="142">
        <f>IF(N283="zákl. přenesená",J283,0)</f>
        <v>0</v>
      </c>
      <c r="BH283" s="142">
        <f>IF(N283="sníž. přenesená",J283,0)</f>
        <v>0</v>
      </c>
      <c r="BI283" s="142">
        <f>IF(N283="nulová",J283,0)</f>
        <v>0</v>
      </c>
      <c r="BJ283" s="16" t="s">
        <v>79</v>
      </c>
      <c r="BK283" s="142">
        <f>ROUND(I283*H283,2)</f>
        <v>0</v>
      </c>
      <c r="BL283" s="16" t="s">
        <v>153</v>
      </c>
      <c r="BM283" s="141" t="s">
        <v>929</v>
      </c>
    </row>
    <row r="284" spans="2:65" s="1" customFormat="1" ht="19.5">
      <c r="B284" s="31"/>
      <c r="D284" s="143" t="s">
        <v>154</v>
      </c>
      <c r="F284" s="144" t="s">
        <v>930</v>
      </c>
      <c r="I284" s="145"/>
      <c r="L284" s="31"/>
      <c r="M284" s="146"/>
      <c r="U284" s="55"/>
      <c r="AT284" s="16" t="s">
        <v>154</v>
      </c>
      <c r="AU284" s="16" t="s">
        <v>79</v>
      </c>
    </row>
    <row r="285" spans="2:65" s="1" customFormat="1" ht="16.5" customHeight="1">
      <c r="B285" s="31"/>
      <c r="C285" s="129" t="s">
        <v>12</v>
      </c>
      <c r="D285" s="129" t="s">
        <v>149</v>
      </c>
      <c r="E285" s="130" t="s">
        <v>931</v>
      </c>
      <c r="F285" s="131" t="s">
        <v>932</v>
      </c>
      <c r="G285" s="132" t="s">
        <v>252</v>
      </c>
      <c r="H285" s="133">
        <v>480</v>
      </c>
      <c r="I285" s="134"/>
      <c r="J285" s="135">
        <f>ROUND(I285*H285,2)</f>
        <v>0</v>
      </c>
      <c r="K285" s="136"/>
      <c r="L285" s="31"/>
      <c r="M285" s="137" t="s">
        <v>1</v>
      </c>
      <c r="N285" s="138" t="s">
        <v>38</v>
      </c>
      <c r="P285" s="139">
        <f>O285*H285</f>
        <v>0</v>
      </c>
      <c r="Q285" s="139">
        <v>0</v>
      </c>
      <c r="R285" s="139">
        <f>Q285*H285</f>
        <v>0</v>
      </c>
      <c r="S285" s="139">
        <v>0</v>
      </c>
      <c r="T285" s="139">
        <f>S285*H285</f>
        <v>0</v>
      </c>
      <c r="U285" s="140" t="s">
        <v>1</v>
      </c>
      <c r="AR285" s="141" t="s">
        <v>153</v>
      </c>
      <c r="AT285" s="141" t="s">
        <v>149</v>
      </c>
      <c r="AU285" s="141" t="s">
        <v>79</v>
      </c>
      <c r="AY285" s="16" t="s">
        <v>148</v>
      </c>
      <c r="BE285" s="142">
        <f>IF(N285="základní",J285,0)</f>
        <v>0</v>
      </c>
      <c r="BF285" s="142">
        <f>IF(N285="snížená",J285,0)</f>
        <v>0</v>
      </c>
      <c r="BG285" s="142">
        <f>IF(N285="zákl. přenesená",J285,0)</f>
        <v>0</v>
      </c>
      <c r="BH285" s="142">
        <f>IF(N285="sníž. přenesená",J285,0)</f>
        <v>0</v>
      </c>
      <c r="BI285" s="142">
        <f>IF(N285="nulová",J285,0)</f>
        <v>0</v>
      </c>
      <c r="BJ285" s="16" t="s">
        <v>79</v>
      </c>
      <c r="BK285" s="142">
        <f>ROUND(I285*H285,2)</f>
        <v>0</v>
      </c>
      <c r="BL285" s="16" t="s">
        <v>153</v>
      </c>
      <c r="BM285" s="141" t="s">
        <v>933</v>
      </c>
    </row>
    <row r="286" spans="2:65" s="1" customFormat="1" ht="19.5">
      <c r="B286" s="31"/>
      <c r="D286" s="143" t="s">
        <v>154</v>
      </c>
      <c r="F286" s="144" t="s">
        <v>934</v>
      </c>
      <c r="I286" s="145"/>
      <c r="L286" s="31"/>
      <c r="M286" s="146"/>
      <c r="U286" s="55"/>
      <c r="AT286" s="16" t="s">
        <v>154</v>
      </c>
      <c r="AU286" s="16" t="s">
        <v>79</v>
      </c>
    </row>
    <row r="287" spans="2:65" s="1" customFormat="1" ht="16.5" customHeight="1">
      <c r="B287" s="31"/>
      <c r="C287" s="129" t="s">
        <v>12</v>
      </c>
      <c r="D287" s="129" t="s">
        <v>149</v>
      </c>
      <c r="E287" s="130" t="s">
        <v>935</v>
      </c>
      <c r="F287" s="131" t="s">
        <v>936</v>
      </c>
      <c r="G287" s="132" t="s">
        <v>252</v>
      </c>
      <c r="H287" s="133">
        <v>1200</v>
      </c>
      <c r="I287" s="134"/>
      <c r="J287" s="135">
        <f>ROUND(I287*H287,2)</f>
        <v>0</v>
      </c>
      <c r="K287" s="136"/>
      <c r="L287" s="31"/>
      <c r="M287" s="137" t="s">
        <v>1</v>
      </c>
      <c r="N287" s="138" t="s">
        <v>38</v>
      </c>
      <c r="P287" s="139">
        <f>O287*H287</f>
        <v>0</v>
      </c>
      <c r="Q287" s="139">
        <v>0</v>
      </c>
      <c r="R287" s="139">
        <f>Q287*H287</f>
        <v>0</v>
      </c>
      <c r="S287" s="139">
        <v>0</v>
      </c>
      <c r="T287" s="139">
        <f>S287*H287</f>
        <v>0</v>
      </c>
      <c r="U287" s="140" t="s">
        <v>1</v>
      </c>
      <c r="AR287" s="141" t="s">
        <v>153</v>
      </c>
      <c r="AT287" s="141" t="s">
        <v>149</v>
      </c>
      <c r="AU287" s="141" t="s">
        <v>79</v>
      </c>
      <c r="AY287" s="16" t="s">
        <v>148</v>
      </c>
      <c r="BE287" s="142">
        <f>IF(N287="základní",J287,0)</f>
        <v>0</v>
      </c>
      <c r="BF287" s="142">
        <f>IF(N287="snížená",J287,0)</f>
        <v>0</v>
      </c>
      <c r="BG287" s="142">
        <f>IF(N287="zákl. přenesená",J287,0)</f>
        <v>0</v>
      </c>
      <c r="BH287" s="142">
        <f>IF(N287="sníž. přenesená",J287,0)</f>
        <v>0</v>
      </c>
      <c r="BI287" s="142">
        <f>IF(N287="nulová",J287,0)</f>
        <v>0</v>
      </c>
      <c r="BJ287" s="16" t="s">
        <v>79</v>
      </c>
      <c r="BK287" s="142">
        <f>ROUND(I287*H287,2)</f>
        <v>0</v>
      </c>
      <c r="BL287" s="16" t="s">
        <v>153</v>
      </c>
      <c r="BM287" s="141" t="s">
        <v>937</v>
      </c>
    </row>
    <row r="288" spans="2:65" s="1" customFormat="1" ht="19.5">
      <c r="B288" s="31"/>
      <c r="D288" s="143" t="s">
        <v>154</v>
      </c>
      <c r="F288" s="144" t="s">
        <v>938</v>
      </c>
      <c r="I288" s="145"/>
      <c r="L288" s="31"/>
      <c r="M288" s="146"/>
      <c r="U288" s="55"/>
      <c r="AT288" s="16" t="s">
        <v>154</v>
      </c>
      <c r="AU288" s="16" t="s">
        <v>79</v>
      </c>
    </row>
    <row r="289" spans="2:65" s="1" customFormat="1" ht="16.5" customHeight="1">
      <c r="B289" s="31"/>
      <c r="C289" s="129" t="s">
        <v>12</v>
      </c>
      <c r="D289" s="129" t="s">
        <v>149</v>
      </c>
      <c r="E289" s="130" t="s">
        <v>939</v>
      </c>
      <c r="F289" s="131" t="s">
        <v>940</v>
      </c>
      <c r="G289" s="132" t="s">
        <v>252</v>
      </c>
      <c r="H289" s="133">
        <v>120</v>
      </c>
      <c r="I289" s="134"/>
      <c r="J289" s="135">
        <f>ROUND(I289*H289,2)</f>
        <v>0</v>
      </c>
      <c r="K289" s="136"/>
      <c r="L289" s="31"/>
      <c r="M289" s="137" t="s">
        <v>1</v>
      </c>
      <c r="N289" s="138" t="s">
        <v>38</v>
      </c>
      <c r="P289" s="139">
        <f>O289*H289</f>
        <v>0</v>
      </c>
      <c r="Q289" s="139">
        <v>0</v>
      </c>
      <c r="R289" s="139">
        <f>Q289*H289</f>
        <v>0</v>
      </c>
      <c r="S289" s="139">
        <v>0</v>
      </c>
      <c r="T289" s="139">
        <f>S289*H289</f>
        <v>0</v>
      </c>
      <c r="U289" s="140" t="s">
        <v>1</v>
      </c>
      <c r="AR289" s="141" t="s">
        <v>153</v>
      </c>
      <c r="AT289" s="141" t="s">
        <v>149</v>
      </c>
      <c r="AU289" s="141" t="s">
        <v>79</v>
      </c>
      <c r="AY289" s="16" t="s">
        <v>148</v>
      </c>
      <c r="BE289" s="142">
        <f>IF(N289="základní",J289,0)</f>
        <v>0</v>
      </c>
      <c r="BF289" s="142">
        <f>IF(N289="snížená",J289,0)</f>
        <v>0</v>
      </c>
      <c r="BG289" s="142">
        <f>IF(N289="zákl. přenesená",J289,0)</f>
        <v>0</v>
      </c>
      <c r="BH289" s="142">
        <f>IF(N289="sníž. přenesená",J289,0)</f>
        <v>0</v>
      </c>
      <c r="BI289" s="142">
        <f>IF(N289="nulová",J289,0)</f>
        <v>0</v>
      </c>
      <c r="BJ289" s="16" t="s">
        <v>79</v>
      </c>
      <c r="BK289" s="142">
        <f>ROUND(I289*H289,2)</f>
        <v>0</v>
      </c>
      <c r="BL289" s="16" t="s">
        <v>153</v>
      </c>
      <c r="BM289" s="141" t="s">
        <v>941</v>
      </c>
    </row>
    <row r="290" spans="2:65" s="1" customFormat="1" ht="19.5">
      <c r="B290" s="31"/>
      <c r="D290" s="143" t="s">
        <v>154</v>
      </c>
      <c r="F290" s="144" t="s">
        <v>942</v>
      </c>
      <c r="I290" s="145"/>
      <c r="L290" s="31"/>
      <c r="M290" s="146"/>
      <c r="U290" s="55"/>
      <c r="AT290" s="16" t="s">
        <v>154</v>
      </c>
      <c r="AU290" s="16" t="s">
        <v>79</v>
      </c>
    </row>
    <row r="291" spans="2:65" s="1" customFormat="1" ht="16.5" customHeight="1">
      <c r="B291" s="31"/>
      <c r="C291" s="129" t="s">
        <v>147</v>
      </c>
      <c r="D291" s="129" t="s">
        <v>149</v>
      </c>
      <c r="E291" s="130" t="s">
        <v>943</v>
      </c>
      <c r="F291" s="131" t="s">
        <v>944</v>
      </c>
      <c r="G291" s="132" t="s">
        <v>252</v>
      </c>
      <c r="H291" s="133">
        <v>240</v>
      </c>
      <c r="I291" s="134"/>
      <c r="J291" s="135">
        <f>ROUND(I291*H291,2)</f>
        <v>0</v>
      </c>
      <c r="K291" s="136"/>
      <c r="L291" s="31"/>
      <c r="M291" s="137" t="s">
        <v>1</v>
      </c>
      <c r="N291" s="138" t="s">
        <v>38</v>
      </c>
      <c r="P291" s="139">
        <f>O291*H291</f>
        <v>0</v>
      </c>
      <c r="Q291" s="139">
        <v>0</v>
      </c>
      <c r="R291" s="139">
        <f>Q291*H291</f>
        <v>0</v>
      </c>
      <c r="S291" s="139">
        <v>0</v>
      </c>
      <c r="T291" s="139">
        <f>S291*H291</f>
        <v>0</v>
      </c>
      <c r="U291" s="140" t="s">
        <v>1</v>
      </c>
      <c r="AR291" s="141" t="s">
        <v>153</v>
      </c>
      <c r="AT291" s="141" t="s">
        <v>149</v>
      </c>
      <c r="AU291" s="141" t="s">
        <v>79</v>
      </c>
      <c r="AY291" s="16" t="s">
        <v>148</v>
      </c>
      <c r="BE291" s="142">
        <f>IF(N291="základní",J291,0)</f>
        <v>0</v>
      </c>
      <c r="BF291" s="142">
        <f>IF(N291="snížená",J291,0)</f>
        <v>0</v>
      </c>
      <c r="BG291" s="142">
        <f>IF(N291="zákl. přenesená",J291,0)</f>
        <v>0</v>
      </c>
      <c r="BH291" s="142">
        <f>IF(N291="sníž. přenesená",J291,0)</f>
        <v>0</v>
      </c>
      <c r="BI291" s="142">
        <f>IF(N291="nulová",J291,0)</f>
        <v>0</v>
      </c>
      <c r="BJ291" s="16" t="s">
        <v>79</v>
      </c>
      <c r="BK291" s="142">
        <f>ROUND(I291*H291,2)</f>
        <v>0</v>
      </c>
      <c r="BL291" s="16" t="s">
        <v>153</v>
      </c>
      <c r="BM291" s="141" t="s">
        <v>945</v>
      </c>
    </row>
    <row r="292" spans="2:65" s="1" customFormat="1">
      <c r="B292" s="31"/>
      <c r="D292" s="143" t="s">
        <v>154</v>
      </c>
      <c r="F292" s="144" t="s">
        <v>946</v>
      </c>
      <c r="I292" s="145"/>
      <c r="L292" s="31"/>
      <c r="M292" s="146"/>
      <c r="U292" s="55"/>
      <c r="AT292" s="16" t="s">
        <v>154</v>
      </c>
      <c r="AU292" s="16" t="s">
        <v>79</v>
      </c>
    </row>
    <row r="293" spans="2:65" s="1" customFormat="1" ht="16.5" customHeight="1">
      <c r="B293" s="31"/>
      <c r="C293" s="129" t="s">
        <v>12</v>
      </c>
      <c r="D293" s="129" t="s">
        <v>149</v>
      </c>
      <c r="E293" s="130" t="s">
        <v>947</v>
      </c>
      <c r="F293" s="131" t="s">
        <v>948</v>
      </c>
      <c r="G293" s="132" t="s">
        <v>252</v>
      </c>
      <c r="H293" s="133">
        <v>40</v>
      </c>
      <c r="I293" s="134"/>
      <c r="J293" s="135">
        <f>ROUND(I293*H293,2)</f>
        <v>0</v>
      </c>
      <c r="K293" s="136"/>
      <c r="L293" s="31"/>
      <c r="M293" s="137" t="s">
        <v>1</v>
      </c>
      <c r="N293" s="138" t="s">
        <v>38</v>
      </c>
      <c r="P293" s="139">
        <f>O293*H293</f>
        <v>0</v>
      </c>
      <c r="Q293" s="139">
        <v>0</v>
      </c>
      <c r="R293" s="139">
        <f>Q293*H293</f>
        <v>0</v>
      </c>
      <c r="S293" s="139">
        <v>0</v>
      </c>
      <c r="T293" s="139">
        <f>S293*H293</f>
        <v>0</v>
      </c>
      <c r="U293" s="140" t="s">
        <v>1</v>
      </c>
      <c r="AR293" s="141" t="s">
        <v>153</v>
      </c>
      <c r="AT293" s="141" t="s">
        <v>149</v>
      </c>
      <c r="AU293" s="141" t="s">
        <v>79</v>
      </c>
      <c r="AY293" s="16" t="s">
        <v>148</v>
      </c>
      <c r="BE293" s="142">
        <f>IF(N293="základní",J293,0)</f>
        <v>0</v>
      </c>
      <c r="BF293" s="142">
        <f>IF(N293="snížená",J293,0)</f>
        <v>0</v>
      </c>
      <c r="BG293" s="142">
        <f>IF(N293="zákl. přenesená",J293,0)</f>
        <v>0</v>
      </c>
      <c r="BH293" s="142">
        <f>IF(N293="sníž. přenesená",J293,0)</f>
        <v>0</v>
      </c>
      <c r="BI293" s="142">
        <f>IF(N293="nulová",J293,0)</f>
        <v>0</v>
      </c>
      <c r="BJ293" s="16" t="s">
        <v>79</v>
      </c>
      <c r="BK293" s="142">
        <f>ROUND(I293*H293,2)</f>
        <v>0</v>
      </c>
      <c r="BL293" s="16" t="s">
        <v>153</v>
      </c>
      <c r="BM293" s="141" t="s">
        <v>949</v>
      </c>
    </row>
    <row r="294" spans="2:65" s="1" customFormat="1" ht="29.25">
      <c r="B294" s="31"/>
      <c r="D294" s="143" t="s">
        <v>154</v>
      </c>
      <c r="F294" s="144" t="s">
        <v>950</v>
      </c>
      <c r="I294" s="145"/>
      <c r="L294" s="31"/>
      <c r="M294" s="146"/>
      <c r="U294" s="55"/>
      <c r="AT294" s="16" t="s">
        <v>154</v>
      </c>
      <c r="AU294" s="16" t="s">
        <v>79</v>
      </c>
    </row>
    <row r="295" spans="2:65" s="1" customFormat="1" ht="16.5" customHeight="1">
      <c r="B295" s="31"/>
      <c r="C295" s="129" t="s">
        <v>12</v>
      </c>
      <c r="D295" s="129" t="s">
        <v>149</v>
      </c>
      <c r="E295" s="130" t="s">
        <v>951</v>
      </c>
      <c r="F295" s="131" t="s">
        <v>952</v>
      </c>
      <c r="G295" s="132" t="s">
        <v>252</v>
      </c>
      <c r="H295" s="133">
        <v>40</v>
      </c>
      <c r="I295" s="134"/>
      <c r="J295" s="135">
        <f>ROUND(I295*H295,2)</f>
        <v>0</v>
      </c>
      <c r="K295" s="136"/>
      <c r="L295" s="31"/>
      <c r="M295" s="137" t="s">
        <v>1</v>
      </c>
      <c r="N295" s="138" t="s">
        <v>38</v>
      </c>
      <c r="P295" s="139">
        <f>O295*H295</f>
        <v>0</v>
      </c>
      <c r="Q295" s="139">
        <v>0</v>
      </c>
      <c r="R295" s="139">
        <f>Q295*H295</f>
        <v>0</v>
      </c>
      <c r="S295" s="139">
        <v>0</v>
      </c>
      <c r="T295" s="139">
        <f>S295*H295</f>
        <v>0</v>
      </c>
      <c r="U295" s="140" t="s">
        <v>1</v>
      </c>
      <c r="AR295" s="141" t="s">
        <v>153</v>
      </c>
      <c r="AT295" s="141" t="s">
        <v>149</v>
      </c>
      <c r="AU295" s="141" t="s">
        <v>79</v>
      </c>
      <c r="AY295" s="16" t="s">
        <v>148</v>
      </c>
      <c r="BE295" s="142">
        <f>IF(N295="základní",J295,0)</f>
        <v>0</v>
      </c>
      <c r="BF295" s="142">
        <f>IF(N295="snížená",J295,0)</f>
        <v>0</v>
      </c>
      <c r="BG295" s="142">
        <f>IF(N295="zákl. přenesená",J295,0)</f>
        <v>0</v>
      </c>
      <c r="BH295" s="142">
        <f>IF(N295="sníž. přenesená",J295,0)</f>
        <v>0</v>
      </c>
      <c r="BI295" s="142">
        <f>IF(N295="nulová",J295,0)</f>
        <v>0</v>
      </c>
      <c r="BJ295" s="16" t="s">
        <v>79</v>
      </c>
      <c r="BK295" s="142">
        <f>ROUND(I295*H295,2)</f>
        <v>0</v>
      </c>
      <c r="BL295" s="16" t="s">
        <v>153</v>
      </c>
      <c r="BM295" s="141" t="s">
        <v>953</v>
      </c>
    </row>
    <row r="296" spans="2:65" s="1" customFormat="1" ht="29.25">
      <c r="B296" s="31"/>
      <c r="D296" s="143" t="s">
        <v>154</v>
      </c>
      <c r="F296" s="144" t="s">
        <v>954</v>
      </c>
      <c r="I296" s="145"/>
      <c r="L296" s="31"/>
      <c r="M296" s="146"/>
      <c r="U296" s="55"/>
      <c r="AT296" s="16" t="s">
        <v>154</v>
      </c>
      <c r="AU296" s="16" t="s">
        <v>79</v>
      </c>
    </row>
    <row r="297" spans="2:65" s="1" customFormat="1" ht="16.5" customHeight="1">
      <c r="B297" s="31"/>
      <c r="C297" s="129" t="s">
        <v>12</v>
      </c>
      <c r="D297" s="129" t="s">
        <v>149</v>
      </c>
      <c r="E297" s="130" t="s">
        <v>955</v>
      </c>
      <c r="F297" s="131" t="s">
        <v>956</v>
      </c>
      <c r="G297" s="132" t="s">
        <v>252</v>
      </c>
      <c r="H297" s="133">
        <v>10</v>
      </c>
      <c r="I297" s="134"/>
      <c r="J297" s="135">
        <f>ROUND(I297*H297,2)</f>
        <v>0</v>
      </c>
      <c r="K297" s="136"/>
      <c r="L297" s="31"/>
      <c r="M297" s="137" t="s">
        <v>1</v>
      </c>
      <c r="N297" s="138" t="s">
        <v>38</v>
      </c>
      <c r="P297" s="139">
        <f>O297*H297</f>
        <v>0</v>
      </c>
      <c r="Q297" s="139">
        <v>0</v>
      </c>
      <c r="R297" s="139">
        <f>Q297*H297</f>
        <v>0</v>
      </c>
      <c r="S297" s="139">
        <v>0</v>
      </c>
      <c r="T297" s="139">
        <f>S297*H297</f>
        <v>0</v>
      </c>
      <c r="U297" s="140" t="s">
        <v>1</v>
      </c>
      <c r="AR297" s="141" t="s">
        <v>153</v>
      </c>
      <c r="AT297" s="141" t="s">
        <v>149</v>
      </c>
      <c r="AU297" s="141" t="s">
        <v>79</v>
      </c>
      <c r="AY297" s="16" t="s">
        <v>148</v>
      </c>
      <c r="BE297" s="142">
        <f>IF(N297="základní",J297,0)</f>
        <v>0</v>
      </c>
      <c r="BF297" s="142">
        <f>IF(N297="snížená",J297,0)</f>
        <v>0</v>
      </c>
      <c r="BG297" s="142">
        <f>IF(N297="zákl. přenesená",J297,0)</f>
        <v>0</v>
      </c>
      <c r="BH297" s="142">
        <f>IF(N297="sníž. přenesená",J297,0)</f>
        <v>0</v>
      </c>
      <c r="BI297" s="142">
        <f>IF(N297="nulová",J297,0)</f>
        <v>0</v>
      </c>
      <c r="BJ297" s="16" t="s">
        <v>79</v>
      </c>
      <c r="BK297" s="142">
        <f>ROUND(I297*H297,2)</f>
        <v>0</v>
      </c>
      <c r="BL297" s="16" t="s">
        <v>153</v>
      </c>
      <c r="BM297" s="141" t="s">
        <v>957</v>
      </c>
    </row>
    <row r="298" spans="2:65" s="1" customFormat="1" ht="29.25">
      <c r="B298" s="31"/>
      <c r="D298" s="143" t="s">
        <v>154</v>
      </c>
      <c r="F298" s="144" t="s">
        <v>958</v>
      </c>
      <c r="I298" s="145"/>
      <c r="L298" s="31"/>
      <c r="M298" s="146"/>
      <c r="U298" s="55"/>
      <c r="AT298" s="16" t="s">
        <v>154</v>
      </c>
      <c r="AU298" s="16" t="s">
        <v>79</v>
      </c>
    </row>
    <row r="299" spans="2:65" s="1" customFormat="1" ht="16.5" customHeight="1">
      <c r="B299" s="31"/>
      <c r="C299" s="129" t="s">
        <v>12</v>
      </c>
      <c r="D299" s="129" t="s">
        <v>149</v>
      </c>
      <c r="E299" s="130" t="s">
        <v>959</v>
      </c>
      <c r="F299" s="131" t="s">
        <v>960</v>
      </c>
      <c r="G299" s="132" t="s">
        <v>252</v>
      </c>
      <c r="H299" s="133">
        <v>20</v>
      </c>
      <c r="I299" s="134"/>
      <c r="J299" s="135">
        <f>ROUND(I299*H299,2)</f>
        <v>0</v>
      </c>
      <c r="K299" s="136"/>
      <c r="L299" s="31"/>
      <c r="M299" s="137" t="s">
        <v>1</v>
      </c>
      <c r="N299" s="138" t="s">
        <v>38</v>
      </c>
      <c r="P299" s="139">
        <f>O299*H299</f>
        <v>0</v>
      </c>
      <c r="Q299" s="139">
        <v>0</v>
      </c>
      <c r="R299" s="139">
        <f>Q299*H299</f>
        <v>0</v>
      </c>
      <c r="S299" s="139">
        <v>0</v>
      </c>
      <c r="T299" s="139">
        <f>S299*H299</f>
        <v>0</v>
      </c>
      <c r="U299" s="140" t="s">
        <v>1</v>
      </c>
      <c r="AR299" s="141" t="s">
        <v>153</v>
      </c>
      <c r="AT299" s="141" t="s">
        <v>149</v>
      </c>
      <c r="AU299" s="141" t="s">
        <v>79</v>
      </c>
      <c r="AY299" s="16" t="s">
        <v>148</v>
      </c>
      <c r="BE299" s="142">
        <f>IF(N299="základní",J299,0)</f>
        <v>0</v>
      </c>
      <c r="BF299" s="142">
        <f>IF(N299="snížená",J299,0)</f>
        <v>0</v>
      </c>
      <c r="BG299" s="142">
        <f>IF(N299="zákl. přenesená",J299,0)</f>
        <v>0</v>
      </c>
      <c r="BH299" s="142">
        <f>IF(N299="sníž. přenesená",J299,0)</f>
        <v>0</v>
      </c>
      <c r="BI299" s="142">
        <f>IF(N299="nulová",J299,0)</f>
        <v>0</v>
      </c>
      <c r="BJ299" s="16" t="s">
        <v>79</v>
      </c>
      <c r="BK299" s="142">
        <f>ROUND(I299*H299,2)</f>
        <v>0</v>
      </c>
      <c r="BL299" s="16" t="s">
        <v>153</v>
      </c>
      <c r="BM299" s="141" t="s">
        <v>961</v>
      </c>
    </row>
    <row r="300" spans="2:65" s="1" customFormat="1" ht="29.25">
      <c r="B300" s="31"/>
      <c r="D300" s="143" t="s">
        <v>154</v>
      </c>
      <c r="F300" s="144" t="s">
        <v>962</v>
      </c>
      <c r="I300" s="145"/>
      <c r="L300" s="31"/>
      <c r="M300" s="146"/>
      <c r="U300" s="55"/>
      <c r="AT300" s="16" t="s">
        <v>154</v>
      </c>
      <c r="AU300" s="16" t="s">
        <v>79</v>
      </c>
    </row>
    <row r="301" spans="2:65" s="1" customFormat="1" ht="16.5" customHeight="1">
      <c r="B301" s="31"/>
      <c r="C301" s="129" t="s">
        <v>12</v>
      </c>
      <c r="D301" s="129" t="s">
        <v>149</v>
      </c>
      <c r="E301" s="130" t="s">
        <v>963</v>
      </c>
      <c r="F301" s="131" t="s">
        <v>964</v>
      </c>
      <c r="G301" s="132" t="s">
        <v>252</v>
      </c>
      <c r="H301" s="133">
        <v>400</v>
      </c>
      <c r="I301" s="134"/>
      <c r="J301" s="135">
        <f>ROUND(I301*H301,2)</f>
        <v>0</v>
      </c>
      <c r="K301" s="136"/>
      <c r="L301" s="31"/>
      <c r="M301" s="137" t="s">
        <v>1</v>
      </c>
      <c r="N301" s="138" t="s">
        <v>38</v>
      </c>
      <c r="P301" s="139">
        <f>O301*H301</f>
        <v>0</v>
      </c>
      <c r="Q301" s="139">
        <v>0</v>
      </c>
      <c r="R301" s="139">
        <f>Q301*H301</f>
        <v>0</v>
      </c>
      <c r="S301" s="139">
        <v>0</v>
      </c>
      <c r="T301" s="139">
        <f>S301*H301</f>
        <v>0</v>
      </c>
      <c r="U301" s="140" t="s">
        <v>1</v>
      </c>
      <c r="AR301" s="141" t="s">
        <v>153</v>
      </c>
      <c r="AT301" s="141" t="s">
        <v>149</v>
      </c>
      <c r="AU301" s="141" t="s">
        <v>79</v>
      </c>
      <c r="AY301" s="16" t="s">
        <v>148</v>
      </c>
      <c r="BE301" s="142">
        <f>IF(N301="základní",J301,0)</f>
        <v>0</v>
      </c>
      <c r="BF301" s="142">
        <f>IF(N301="snížená",J301,0)</f>
        <v>0</v>
      </c>
      <c r="BG301" s="142">
        <f>IF(N301="zákl. přenesená",J301,0)</f>
        <v>0</v>
      </c>
      <c r="BH301" s="142">
        <f>IF(N301="sníž. přenesená",J301,0)</f>
        <v>0</v>
      </c>
      <c r="BI301" s="142">
        <f>IF(N301="nulová",J301,0)</f>
        <v>0</v>
      </c>
      <c r="BJ301" s="16" t="s">
        <v>79</v>
      </c>
      <c r="BK301" s="142">
        <f>ROUND(I301*H301,2)</f>
        <v>0</v>
      </c>
      <c r="BL301" s="16" t="s">
        <v>153</v>
      </c>
      <c r="BM301" s="141" t="s">
        <v>965</v>
      </c>
    </row>
    <row r="302" spans="2:65" s="1" customFormat="1">
      <c r="B302" s="31"/>
      <c r="D302" s="143" t="s">
        <v>154</v>
      </c>
      <c r="F302" s="144" t="s">
        <v>966</v>
      </c>
      <c r="I302" s="145"/>
      <c r="L302" s="31"/>
      <c r="M302" s="146"/>
      <c r="U302" s="55"/>
      <c r="AT302" s="16" t="s">
        <v>154</v>
      </c>
      <c r="AU302" s="16" t="s">
        <v>79</v>
      </c>
    </row>
    <row r="303" spans="2:65" s="1" customFormat="1" ht="16.5" customHeight="1">
      <c r="B303" s="31"/>
      <c r="C303" s="129" t="s">
        <v>12</v>
      </c>
      <c r="D303" s="129" t="s">
        <v>149</v>
      </c>
      <c r="E303" s="130" t="s">
        <v>967</v>
      </c>
      <c r="F303" s="131" t="s">
        <v>968</v>
      </c>
      <c r="G303" s="132" t="s">
        <v>252</v>
      </c>
      <c r="H303" s="133">
        <v>400</v>
      </c>
      <c r="I303" s="134"/>
      <c r="J303" s="135">
        <f>ROUND(I303*H303,2)</f>
        <v>0</v>
      </c>
      <c r="K303" s="136"/>
      <c r="L303" s="31"/>
      <c r="M303" s="137" t="s">
        <v>1</v>
      </c>
      <c r="N303" s="138" t="s">
        <v>38</v>
      </c>
      <c r="P303" s="139">
        <f>O303*H303</f>
        <v>0</v>
      </c>
      <c r="Q303" s="139">
        <v>0</v>
      </c>
      <c r="R303" s="139">
        <f>Q303*H303</f>
        <v>0</v>
      </c>
      <c r="S303" s="139">
        <v>0</v>
      </c>
      <c r="T303" s="139">
        <f>S303*H303</f>
        <v>0</v>
      </c>
      <c r="U303" s="140" t="s">
        <v>1</v>
      </c>
      <c r="AR303" s="141" t="s">
        <v>153</v>
      </c>
      <c r="AT303" s="141" t="s">
        <v>149</v>
      </c>
      <c r="AU303" s="141" t="s">
        <v>79</v>
      </c>
      <c r="AY303" s="16" t="s">
        <v>148</v>
      </c>
      <c r="BE303" s="142">
        <f>IF(N303="základní",J303,0)</f>
        <v>0</v>
      </c>
      <c r="BF303" s="142">
        <f>IF(N303="snížená",J303,0)</f>
        <v>0</v>
      </c>
      <c r="BG303" s="142">
        <f>IF(N303="zákl. přenesená",J303,0)</f>
        <v>0</v>
      </c>
      <c r="BH303" s="142">
        <f>IF(N303="sníž. přenesená",J303,0)</f>
        <v>0</v>
      </c>
      <c r="BI303" s="142">
        <f>IF(N303="nulová",J303,0)</f>
        <v>0</v>
      </c>
      <c r="BJ303" s="16" t="s">
        <v>79</v>
      </c>
      <c r="BK303" s="142">
        <f>ROUND(I303*H303,2)</f>
        <v>0</v>
      </c>
      <c r="BL303" s="16" t="s">
        <v>153</v>
      </c>
      <c r="BM303" s="141" t="s">
        <v>969</v>
      </c>
    </row>
    <row r="304" spans="2:65" s="1" customFormat="1" ht="19.5">
      <c r="B304" s="31"/>
      <c r="D304" s="143" t="s">
        <v>154</v>
      </c>
      <c r="F304" s="144" t="s">
        <v>970</v>
      </c>
      <c r="I304" s="145"/>
      <c r="L304" s="31"/>
      <c r="M304" s="146"/>
      <c r="U304" s="55"/>
      <c r="AT304" s="16" t="s">
        <v>154</v>
      </c>
      <c r="AU304" s="16" t="s">
        <v>79</v>
      </c>
    </row>
    <row r="305" spans="2:65" s="1" customFormat="1" ht="16.5" customHeight="1">
      <c r="B305" s="31"/>
      <c r="C305" s="129" t="s">
        <v>12</v>
      </c>
      <c r="D305" s="129" t="s">
        <v>149</v>
      </c>
      <c r="E305" s="130" t="s">
        <v>971</v>
      </c>
      <c r="F305" s="131" t="s">
        <v>972</v>
      </c>
      <c r="G305" s="132" t="s">
        <v>252</v>
      </c>
      <c r="H305" s="133">
        <v>120</v>
      </c>
      <c r="I305" s="134"/>
      <c r="J305" s="135">
        <f>ROUND(I305*H305,2)</f>
        <v>0</v>
      </c>
      <c r="K305" s="136"/>
      <c r="L305" s="31"/>
      <c r="M305" s="137" t="s">
        <v>1</v>
      </c>
      <c r="N305" s="138" t="s">
        <v>38</v>
      </c>
      <c r="P305" s="139">
        <f>O305*H305</f>
        <v>0</v>
      </c>
      <c r="Q305" s="139">
        <v>0</v>
      </c>
      <c r="R305" s="139">
        <f>Q305*H305</f>
        <v>0</v>
      </c>
      <c r="S305" s="139">
        <v>0</v>
      </c>
      <c r="T305" s="139">
        <f>S305*H305</f>
        <v>0</v>
      </c>
      <c r="U305" s="140" t="s">
        <v>1</v>
      </c>
      <c r="AR305" s="141" t="s">
        <v>153</v>
      </c>
      <c r="AT305" s="141" t="s">
        <v>149</v>
      </c>
      <c r="AU305" s="141" t="s">
        <v>79</v>
      </c>
      <c r="AY305" s="16" t="s">
        <v>148</v>
      </c>
      <c r="BE305" s="142">
        <f>IF(N305="základní",J305,0)</f>
        <v>0</v>
      </c>
      <c r="BF305" s="142">
        <f>IF(N305="snížená",J305,0)</f>
        <v>0</v>
      </c>
      <c r="BG305" s="142">
        <f>IF(N305="zákl. přenesená",J305,0)</f>
        <v>0</v>
      </c>
      <c r="BH305" s="142">
        <f>IF(N305="sníž. přenesená",J305,0)</f>
        <v>0</v>
      </c>
      <c r="BI305" s="142">
        <f>IF(N305="nulová",J305,0)</f>
        <v>0</v>
      </c>
      <c r="BJ305" s="16" t="s">
        <v>79</v>
      </c>
      <c r="BK305" s="142">
        <f>ROUND(I305*H305,2)</f>
        <v>0</v>
      </c>
      <c r="BL305" s="16" t="s">
        <v>153</v>
      </c>
      <c r="BM305" s="141" t="s">
        <v>973</v>
      </c>
    </row>
    <row r="306" spans="2:65" s="1" customFormat="1" ht="29.25">
      <c r="B306" s="31"/>
      <c r="D306" s="143" t="s">
        <v>154</v>
      </c>
      <c r="F306" s="144" t="s">
        <v>974</v>
      </c>
      <c r="I306" s="145"/>
      <c r="L306" s="31"/>
      <c r="M306" s="146"/>
      <c r="U306" s="55"/>
      <c r="AT306" s="16" t="s">
        <v>154</v>
      </c>
      <c r="AU306" s="16" t="s">
        <v>79</v>
      </c>
    </row>
    <row r="307" spans="2:65" s="1" customFormat="1" ht="16.5" customHeight="1">
      <c r="B307" s="31"/>
      <c r="C307" s="129" t="s">
        <v>12</v>
      </c>
      <c r="D307" s="129" t="s">
        <v>149</v>
      </c>
      <c r="E307" s="130" t="s">
        <v>975</v>
      </c>
      <c r="F307" s="131" t="s">
        <v>976</v>
      </c>
      <c r="G307" s="132" t="s">
        <v>252</v>
      </c>
      <c r="H307" s="133">
        <v>60</v>
      </c>
      <c r="I307" s="134"/>
      <c r="J307" s="135">
        <f>ROUND(I307*H307,2)</f>
        <v>0</v>
      </c>
      <c r="K307" s="136"/>
      <c r="L307" s="31"/>
      <c r="M307" s="137" t="s">
        <v>1</v>
      </c>
      <c r="N307" s="138" t="s">
        <v>38</v>
      </c>
      <c r="P307" s="139">
        <f>O307*H307</f>
        <v>0</v>
      </c>
      <c r="Q307" s="139">
        <v>0</v>
      </c>
      <c r="R307" s="139">
        <f>Q307*H307</f>
        <v>0</v>
      </c>
      <c r="S307" s="139">
        <v>0</v>
      </c>
      <c r="T307" s="139">
        <f>S307*H307</f>
        <v>0</v>
      </c>
      <c r="U307" s="140" t="s">
        <v>1</v>
      </c>
      <c r="AR307" s="141" t="s">
        <v>153</v>
      </c>
      <c r="AT307" s="141" t="s">
        <v>149</v>
      </c>
      <c r="AU307" s="141" t="s">
        <v>79</v>
      </c>
      <c r="AY307" s="16" t="s">
        <v>148</v>
      </c>
      <c r="BE307" s="142">
        <f>IF(N307="základní",J307,0)</f>
        <v>0</v>
      </c>
      <c r="BF307" s="142">
        <f>IF(N307="snížená",J307,0)</f>
        <v>0</v>
      </c>
      <c r="BG307" s="142">
        <f>IF(N307="zákl. přenesená",J307,0)</f>
        <v>0</v>
      </c>
      <c r="BH307" s="142">
        <f>IF(N307="sníž. přenesená",J307,0)</f>
        <v>0</v>
      </c>
      <c r="BI307" s="142">
        <f>IF(N307="nulová",J307,0)</f>
        <v>0</v>
      </c>
      <c r="BJ307" s="16" t="s">
        <v>79</v>
      </c>
      <c r="BK307" s="142">
        <f>ROUND(I307*H307,2)</f>
        <v>0</v>
      </c>
      <c r="BL307" s="16" t="s">
        <v>153</v>
      </c>
      <c r="BM307" s="141" t="s">
        <v>977</v>
      </c>
    </row>
    <row r="308" spans="2:65" s="1" customFormat="1" ht="29.25">
      <c r="B308" s="31"/>
      <c r="D308" s="143" t="s">
        <v>154</v>
      </c>
      <c r="F308" s="144" t="s">
        <v>978</v>
      </c>
      <c r="I308" s="145"/>
      <c r="L308" s="31"/>
      <c r="M308" s="146"/>
      <c r="U308" s="55"/>
      <c r="AT308" s="16" t="s">
        <v>154</v>
      </c>
      <c r="AU308" s="16" t="s">
        <v>79</v>
      </c>
    </row>
    <row r="309" spans="2:65" s="1" customFormat="1" ht="16.5" customHeight="1">
      <c r="B309" s="31"/>
      <c r="C309" s="129" t="s">
        <v>12</v>
      </c>
      <c r="D309" s="129" t="s">
        <v>149</v>
      </c>
      <c r="E309" s="130" t="s">
        <v>979</v>
      </c>
      <c r="F309" s="131" t="s">
        <v>980</v>
      </c>
      <c r="G309" s="132" t="s">
        <v>455</v>
      </c>
      <c r="H309" s="133">
        <v>2</v>
      </c>
      <c r="I309" s="134"/>
      <c r="J309" s="135">
        <f>ROUND(I309*H309,2)</f>
        <v>0</v>
      </c>
      <c r="K309" s="136"/>
      <c r="L309" s="31"/>
      <c r="M309" s="137" t="s">
        <v>1</v>
      </c>
      <c r="N309" s="138" t="s">
        <v>38</v>
      </c>
      <c r="P309" s="139">
        <f>O309*H309</f>
        <v>0</v>
      </c>
      <c r="Q309" s="139">
        <v>0</v>
      </c>
      <c r="R309" s="139">
        <f>Q309*H309</f>
        <v>0</v>
      </c>
      <c r="S309" s="139">
        <v>0</v>
      </c>
      <c r="T309" s="139">
        <f>S309*H309</f>
        <v>0</v>
      </c>
      <c r="U309" s="140" t="s">
        <v>1</v>
      </c>
      <c r="AR309" s="141" t="s">
        <v>153</v>
      </c>
      <c r="AT309" s="141" t="s">
        <v>149</v>
      </c>
      <c r="AU309" s="141" t="s">
        <v>79</v>
      </c>
      <c r="AY309" s="16" t="s">
        <v>148</v>
      </c>
      <c r="BE309" s="142">
        <f>IF(N309="základní",J309,0)</f>
        <v>0</v>
      </c>
      <c r="BF309" s="142">
        <f>IF(N309="snížená",J309,0)</f>
        <v>0</v>
      </c>
      <c r="BG309" s="142">
        <f>IF(N309="zákl. přenesená",J309,0)</f>
        <v>0</v>
      </c>
      <c r="BH309" s="142">
        <f>IF(N309="sníž. přenesená",J309,0)</f>
        <v>0</v>
      </c>
      <c r="BI309" s="142">
        <f>IF(N309="nulová",J309,0)</f>
        <v>0</v>
      </c>
      <c r="BJ309" s="16" t="s">
        <v>79</v>
      </c>
      <c r="BK309" s="142">
        <f>ROUND(I309*H309,2)</f>
        <v>0</v>
      </c>
      <c r="BL309" s="16" t="s">
        <v>153</v>
      </c>
      <c r="BM309" s="141" t="s">
        <v>981</v>
      </c>
    </row>
    <row r="310" spans="2:65" s="1" customFormat="1">
      <c r="B310" s="31"/>
      <c r="D310" s="143" t="s">
        <v>154</v>
      </c>
      <c r="F310" s="144" t="s">
        <v>982</v>
      </c>
      <c r="I310" s="145"/>
      <c r="L310" s="31"/>
      <c r="M310" s="146"/>
      <c r="U310" s="55"/>
      <c r="AT310" s="16" t="s">
        <v>154</v>
      </c>
      <c r="AU310" s="16" t="s">
        <v>79</v>
      </c>
    </row>
    <row r="311" spans="2:65" s="1" customFormat="1" ht="16.5" customHeight="1">
      <c r="B311" s="31"/>
      <c r="C311" s="129" t="s">
        <v>12</v>
      </c>
      <c r="D311" s="129" t="s">
        <v>149</v>
      </c>
      <c r="E311" s="130" t="s">
        <v>983</v>
      </c>
      <c r="F311" s="131" t="s">
        <v>984</v>
      </c>
      <c r="G311" s="132" t="s">
        <v>455</v>
      </c>
      <c r="H311" s="133">
        <v>1</v>
      </c>
      <c r="I311" s="134"/>
      <c r="J311" s="135">
        <f>ROUND(I311*H311,2)</f>
        <v>0</v>
      </c>
      <c r="K311" s="136"/>
      <c r="L311" s="31"/>
      <c r="M311" s="137" t="s">
        <v>1</v>
      </c>
      <c r="N311" s="138" t="s">
        <v>38</v>
      </c>
      <c r="P311" s="139">
        <f>O311*H311</f>
        <v>0</v>
      </c>
      <c r="Q311" s="139">
        <v>0</v>
      </c>
      <c r="R311" s="139">
        <f>Q311*H311</f>
        <v>0</v>
      </c>
      <c r="S311" s="139">
        <v>0</v>
      </c>
      <c r="T311" s="139">
        <f>S311*H311</f>
        <v>0</v>
      </c>
      <c r="U311" s="140" t="s">
        <v>1</v>
      </c>
      <c r="AR311" s="141" t="s">
        <v>153</v>
      </c>
      <c r="AT311" s="141" t="s">
        <v>149</v>
      </c>
      <c r="AU311" s="141" t="s">
        <v>79</v>
      </c>
      <c r="AY311" s="16" t="s">
        <v>148</v>
      </c>
      <c r="BE311" s="142">
        <f>IF(N311="základní",J311,0)</f>
        <v>0</v>
      </c>
      <c r="BF311" s="142">
        <f>IF(N311="snížená",J311,0)</f>
        <v>0</v>
      </c>
      <c r="BG311" s="142">
        <f>IF(N311="zákl. přenesená",J311,0)</f>
        <v>0</v>
      </c>
      <c r="BH311" s="142">
        <f>IF(N311="sníž. přenesená",J311,0)</f>
        <v>0</v>
      </c>
      <c r="BI311" s="142">
        <f>IF(N311="nulová",J311,0)</f>
        <v>0</v>
      </c>
      <c r="BJ311" s="16" t="s">
        <v>79</v>
      </c>
      <c r="BK311" s="142">
        <f>ROUND(I311*H311,2)</f>
        <v>0</v>
      </c>
      <c r="BL311" s="16" t="s">
        <v>153</v>
      </c>
      <c r="BM311" s="141" t="s">
        <v>985</v>
      </c>
    </row>
    <row r="312" spans="2:65" s="1" customFormat="1" ht="29.25">
      <c r="B312" s="31"/>
      <c r="D312" s="143" t="s">
        <v>154</v>
      </c>
      <c r="F312" s="144" t="s">
        <v>986</v>
      </c>
      <c r="I312" s="145"/>
      <c r="L312" s="31"/>
      <c r="M312" s="146"/>
      <c r="U312" s="55"/>
      <c r="AT312" s="16" t="s">
        <v>154</v>
      </c>
      <c r="AU312" s="16" t="s">
        <v>79</v>
      </c>
    </row>
    <row r="313" spans="2:65" s="1" customFormat="1" ht="16.5" customHeight="1">
      <c r="B313" s="31"/>
      <c r="C313" s="129" t="s">
        <v>12</v>
      </c>
      <c r="D313" s="129" t="s">
        <v>149</v>
      </c>
      <c r="E313" s="130" t="s">
        <v>987</v>
      </c>
      <c r="F313" s="131" t="s">
        <v>988</v>
      </c>
      <c r="G313" s="132" t="s">
        <v>252</v>
      </c>
      <c r="H313" s="133">
        <v>500</v>
      </c>
      <c r="I313" s="134"/>
      <c r="J313" s="135">
        <f>ROUND(I313*H313,2)</f>
        <v>0</v>
      </c>
      <c r="K313" s="136"/>
      <c r="L313" s="31"/>
      <c r="M313" s="137" t="s">
        <v>1</v>
      </c>
      <c r="N313" s="138" t="s">
        <v>38</v>
      </c>
      <c r="P313" s="139">
        <f>O313*H313</f>
        <v>0</v>
      </c>
      <c r="Q313" s="139">
        <v>0</v>
      </c>
      <c r="R313" s="139">
        <f>Q313*H313</f>
        <v>0</v>
      </c>
      <c r="S313" s="139">
        <v>0</v>
      </c>
      <c r="T313" s="139">
        <f>S313*H313</f>
        <v>0</v>
      </c>
      <c r="U313" s="140" t="s">
        <v>1</v>
      </c>
      <c r="AR313" s="141" t="s">
        <v>153</v>
      </c>
      <c r="AT313" s="141" t="s">
        <v>149</v>
      </c>
      <c r="AU313" s="141" t="s">
        <v>79</v>
      </c>
      <c r="AY313" s="16" t="s">
        <v>148</v>
      </c>
      <c r="BE313" s="142">
        <f>IF(N313="základní",J313,0)</f>
        <v>0</v>
      </c>
      <c r="BF313" s="142">
        <f>IF(N313="snížená",J313,0)</f>
        <v>0</v>
      </c>
      <c r="BG313" s="142">
        <f>IF(N313="zákl. přenesená",J313,0)</f>
        <v>0</v>
      </c>
      <c r="BH313" s="142">
        <f>IF(N313="sníž. přenesená",J313,0)</f>
        <v>0</v>
      </c>
      <c r="BI313" s="142">
        <f>IF(N313="nulová",J313,0)</f>
        <v>0</v>
      </c>
      <c r="BJ313" s="16" t="s">
        <v>79</v>
      </c>
      <c r="BK313" s="142">
        <f>ROUND(I313*H313,2)</f>
        <v>0</v>
      </c>
      <c r="BL313" s="16" t="s">
        <v>153</v>
      </c>
      <c r="BM313" s="141" t="s">
        <v>989</v>
      </c>
    </row>
    <row r="314" spans="2:65" s="1" customFormat="1" ht="29.25">
      <c r="B314" s="31"/>
      <c r="D314" s="143" t="s">
        <v>154</v>
      </c>
      <c r="F314" s="144" t="s">
        <v>990</v>
      </c>
      <c r="I314" s="145"/>
      <c r="L314" s="31"/>
      <c r="M314" s="146"/>
      <c r="U314" s="55"/>
      <c r="AT314" s="16" t="s">
        <v>154</v>
      </c>
      <c r="AU314" s="16" t="s">
        <v>79</v>
      </c>
    </row>
    <row r="315" spans="2:65" s="1" customFormat="1" ht="16.5" customHeight="1">
      <c r="B315" s="31"/>
      <c r="C315" s="129" t="s">
        <v>12</v>
      </c>
      <c r="D315" s="129" t="s">
        <v>149</v>
      </c>
      <c r="E315" s="130" t="s">
        <v>991</v>
      </c>
      <c r="F315" s="131" t="s">
        <v>992</v>
      </c>
      <c r="G315" s="132" t="s">
        <v>252</v>
      </c>
      <c r="H315" s="133">
        <v>10</v>
      </c>
      <c r="I315" s="134"/>
      <c r="J315" s="135">
        <f>ROUND(I315*H315,2)</f>
        <v>0</v>
      </c>
      <c r="K315" s="136"/>
      <c r="L315" s="31"/>
      <c r="M315" s="137" t="s">
        <v>1</v>
      </c>
      <c r="N315" s="138" t="s">
        <v>38</v>
      </c>
      <c r="P315" s="139">
        <f>O315*H315</f>
        <v>0</v>
      </c>
      <c r="Q315" s="139">
        <v>0</v>
      </c>
      <c r="R315" s="139">
        <f>Q315*H315</f>
        <v>0</v>
      </c>
      <c r="S315" s="139">
        <v>0</v>
      </c>
      <c r="T315" s="139">
        <f>S315*H315</f>
        <v>0</v>
      </c>
      <c r="U315" s="140" t="s">
        <v>1</v>
      </c>
      <c r="AR315" s="141" t="s">
        <v>153</v>
      </c>
      <c r="AT315" s="141" t="s">
        <v>149</v>
      </c>
      <c r="AU315" s="141" t="s">
        <v>79</v>
      </c>
      <c r="AY315" s="16" t="s">
        <v>148</v>
      </c>
      <c r="BE315" s="142">
        <f>IF(N315="základní",J315,0)</f>
        <v>0</v>
      </c>
      <c r="BF315" s="142">
        <f>IF(N315="snížená",J315,0)</f>
        <v>0</v>
      </c>
      <c r="BG315" s="142">
        <f>IF(N315="zákl. přenesená",J315,0)</f>
        <v>0</v>
      </c>
      <c r="BH315" s="142">
        <f>IF(N315="sníž. přenesená",J315,0)</f>
        <v>0</v>
      </c>
      <c r="BI315" s="142">
        <f>IF(N315="nulová",J315,0)</f>
        <v>0</v>
      </c>
      <c r="BJ315" s="16" t="s">
        <v>79</v>
      </c>
      <c r="BK315" s="142">
        <f>ROUND(I315*H315,2)</f>
        <v>0</v>
      </c>
      <c r="BL315" s="16" t="s">
        <v>153</v>
      </c>
      <c r="BM315" s="141" t="s">
        <v>993</v>
      </c>
    </row>
    <row r="316" spans="2:65" s="1" customFormat="1" ht="29.25">
      <c r="B316" s="31"/>
      <c r="D316" s="143" t="s">
        <v>154</v>
      </c>
      <c r="F316" s="144" t="s">
        <v>994</v>
      </c>
      <c r="I316" s="145"/>
      <c r="L316" s="31"/>
      <c r="M316" s="146"/>
      <c r="U316" s="55"/>
      <c r="AT316" s="16" t="s">
        <v>154</v>
      </c>
      <c r="AU316" s="16" t="s">
        <v>79</v>
      </c>
    </row>
    <row r="317" spans="2:65" s="1" customFormat="1" ht="16.5" customHeight="1">
      <c r="B317" s="31"/>
      <c r="C317" s="129" t="s">
        <v>12</v>
      </c>
      <c r="D317" s="129" t="s">
        <v>149</v>
      </c>
      <c r="E317" s="130" t="s">
        <v>995</v>
      </c>
      <c r="F317" s="131" t="s">
        <v>996</v>
      </c>
      <c r="G317" s="132" t="s">
        <v>455</v>
      </c>
      <c r="H317" s="133">
        <v>60</v>
      </c>
      <c r="I317" s="134"/>
      <c r="J317" s="135">
        <f>ROUND(I317*H317,2)</f>
        <v>0</v>
      </c>
      <c r="K317" s="136"/>
      <c r="L317" s="31"/>
      <c r="M317" s="137" t="s">
        <v>1</v>
      </c>
      <c r="N317" s="138" t="s">
        <v>38</v>
      </c>
      <c r="P317" s="139">
        <f>O317*H317</f>
        <v>0</v>
      </c>
      <c r="Q317" s="139">
        <v>0</v>
      </c>
      <c r="R317" s="139">
        <f>Q317*H317</f>
        <v>0</v>
      </c>
      <c r="S317" s="139">
        <v>0</v>
      </c>
      <c r="T317" s="139">
        <f>S317*H317</f>
        <v>0</v>
      </c>
      <c r="U317" s="140" t="s">
        <v>1</v>
      </c>
      <c r="AR317" s="141" t="s">
        <v>153</v>
      </c>
      <c r="AT317" s="141" t="s">
        <v>149</v>
      </c>
      <c r="AU317" s="141" t="s">
        <v>79</v>
      </c>
      <c r="AY317" s="16" t="s">
        <v>148</v>
      </c>
      <c r="BE317" s="142">
        <f>IF(N317="základní",J317,0)</f>
        <v>0</v>
      </c>
      <c r="BF317" s="142">
        <f>IF(N317="snížená",J317,0)</f>
        <v>0</v>
      </c>
      <c r="BG317" s="142">
        <f>IF(N317="zákl. přenesená",J317,0)</f>
        <v>0</v>
      </c>
      <c r="BH317" s="142">
        <f>IF(N317="sníž. přenesená",J317,0)</f>
        <v>0</v>
      </c>
      <c r="BI317" s="142">
        <f>IF(N317="nulová",J317,0)</f>
        <v>0</v>
      </c>
      <c r="BJ317" s="16" t="s">
        <v>79</v>
      </c>
      <c r="BK317" s="142">
        <f>ROUND(I317*H317,2)</f>
        <v>0</v>
      </c>
      <c r="BL317" s="16" t="s">
        <v>153</v>
      </c>
      <c r="BM317" s="141" t="s">
        <v>997</v>
      </c>
    </row>
    <row r="318" spans="2:65" s="1" customFormat="1" ht="19.5">
      <c r="B318" s="31"/>
      <c r="D318" s="143" t="s">
        <v>154</v>
      </c>
      <c r="F318" s="144" t="s">
        <v>998</v>
      </c>
      <c r="I318" s="145"/>
      <c r="L318" s="31"/>
      <c r="M318" s="146"/>
      <c r="U318" s="55"/>
      <c r="AT318" s="16" t="s">
        <v>154</v>
      </c>
      <c r="AU318" s="16" t="s">
        <v>79</v>
      </c>
    </row>
    <row r="319" spans="2:65" s="1" customFormat="1" ht="24.2" customHeight="1">
      <c r="B319" s="31"/>
      <c r="C319" s="129" t="s">
        <v>12</v>
      </c>
      <c r="D319" s="129" t="s">
        <v>149</v>
      </c>
      <c r="E319" s="130" t="s">
        <v>999</v>
      </c>
      <c r="F319" s="131" t="s">
        <v>1000</v>
      </c>
      <c r="G319" s="132" t="s">
        <v>455</v>
      </c>
      <c r="H319" s="133">
        <v>20</v>
      </c>
      <c r="I319" s="134"/>
      <c r="J319" s="135">
        <f>ROUND(I319*H319,2)</f>
        <v>0</v>
      </c>
      <c r="K319" s="136"/>
      <c r="L319" s="31"/>
      <c r="M319" s="137" t="s">
        <v>1</v>
      </c>
      <c r="N319" s="138" t="s">
        <v>38</v>
      </c>
      <c r="P319" s="139">
        <f>O319*H319</f>
        <v>0</v>
      </c>
      <c r="Q319" s="139">
        <v>0</v>
      </c>
      <c r="R319" s="139">
        <f>Q319*H319</f>
        <v>0</v>
      </c>
      <c r="S319" s="139">
        <v>0</v>
      </c>
      <c r="T319" s="139">
        <f>S319*H319</f>
        <v>0</v>
      </c>
      <c r="U319" s="140" t="s">
        <v>1</v>
      </c>
      <c r="AR319" s="141" t="s">
        <v>153</v>
      </c>
      <c r="AT319" s="141" t="s">
        <v>149</v>
      </c>
      <c r="AU319" s="141" t="s">
        <v>79</v>
      </c>
      <c r="AY319" s="16" t="s">
        <v>148</v>
      </c>
      <c r="BE319" s="142">
        <f>IF(N319="základní",J319,0)</f>
        <v>0</v>
      </c>
      <c r="BF319" s="142">
        <f>IF(N319="snížená",J319,0)</f>
        <v>0</v>
      </c>
      <c r="BG319" s="142">
        <f>IF(N319="zákl. přenesená",J319,0)</f>
        <v>0</v>
      </c>
      <c r="BH319" s="142">
        <f>IF(N319="sníž. přenesená",J319,0)</f>
        <v>0</v>
      </c>
      <c r="BI319" s="142">
        <f>IF(N319="nulová",J319,0)</f>
        <v>0</v>
      </c>
      <c r="BJ319" s="16" t="s">
        <v>79</v>
      </c>
      <c r="BK319" s="142">
        <f>ROUND(I319*H319,2)</f>
        <v>0</v>
      </c>
      <c r="BL319" s="16" t="s">
        <v>153</v>
      </c>
      <c r="BM319" s="141" t="s">
        <v>1001</v>
      </c>
    </row>
    <row r="320" spans="2:65" s="1" customFormat="1" ht="29.25">
      <c r="B320" s="31"/>
      <c r="D320" s="143" t="s">
        <v>154</v>
      </c>
      <c r="F320" s="144" t="s">
        <v>1002</v>
      </c>
      <c r="I320" s="145"/>
      <c r="L320" s="31"/>
      <c r="M320" s="146"/>
      <c r="U320" s="55"/>
      <c r="AT320" s="16" t="s">
        <v>154</v>
      </c>
      <c r="AU320" s="16" t="s">
        <v>79</v>
      </c>
    </row>
    <row r="321" spans="2:65" s="1" customFormat="1" ht="16.5" customHeight="1">
      <c r="B321" s="31"/>
      <c r="C321" s="129" t="s">
        <v>12</v>
      </c>
      <c r="D321" s="129" t="s">
        <v>149</v>
      </c>
      <c r="E321" s="130" t="s">
        <v>1003</v>
      </c>
      <c r="F321" s="131" t="s">
        <v>1004</v>
      </c>
      <c r="G321" s="132" t="s">
        <v>455</v>
      </c>
      <c r="H321" s="133">
        <v>8</v>
      </c>
      <c r="I321" s="134"/>
      <c r="J321" s="135">
        <f>ROUND(I321*H321,2)</f>
        <v>0</v>
      </c>
      <c r="K321" s="136"/>
      <c r="L321" s="31"/>
      <c r="M321" s="137" t="s">
        <v>1</v>
      </c>
      <c r="N321" s="138" t="s">
        <v>38</v>
      </c>
      <c r="P321" s="139">
        <f>O321*H321</f>
        <v>0</v>
      </c>
      <c r="Q321" s="139">
        <v>0</v>
      </c>
      <c r="R321" s="139">
        <f>Q321*H321</f>
        <v>0</v>
      </c>
      <c r="S321" s="139">
        <v>0</v>
      </c>
      <c r="T321" s="139">
        <f>S321*H321</f>
        <v>0</v>
      </c>
      <c r="U321" s="140" t="s">
        <v>1</v>
      </c>
      <c r="AR321" s="141" t="s">
        <v>153</v>
      </c>
      <c r="AT321" s="141" t="s">
        <v>149</v>
      </c>
      <c r="AU321" s="141" t="s">
        <v>79</v>
      </c>
      <c r="AY321" s="16" t="s">
        <v>148</v>
      </c>
      <c r="BE321" s="142">
        <f>IF(N321="základní",J321,0)</f>
        <v>0</v>
      </c>
      <c r="BF321" s="142">
        <f>IF(N321="snížená",J321,0)</f>
        <v>0</v>
      </c>
      <c r="BG321" s="142">
        <f>IF(N321="zákl. přenesená",J321,0)</f>
        <v>0</v>
      </c>
      <c r="BH321" s="142">
        <f>IF(N321="sníž. přenesená",J321,0)</f>
        <v>0</v>
      </c>
      <c r="BI321" s="142">
        <f>IF(N321="nulová",J321,0)</f>
        <v>0</v>
      </c>
      <c r="BJ321" s="16" t="s">
        <v>79</v>
      </c>
      <c r="BK321" s="142">
        <f>ROUND(I321*H321,2)</f>
        <v>0</v>
      </c>
      <c r="BL321" s="16" t="s">
        <v>153</v>
      </c>
      <c r="BM321" s="141" t="s">
        <v>1005</v>
      </c>
    </row>
    <row r="322" spans="2:65" s="1" customFormat="1" ht="19.5">
      <c r="B322" s="31"/>
      <c r="D322" s="143" t="s">
        <v>154</v>
      </c>
      <c r="F322" s="144" t="s">
        <v>1006</v>
      </c>
      <c r="I322" s="145"/>
      <c r="L322" s="31"/>
      <c r="M322" s="146"/>
      <c r="U322" s="55"/>
      <c r="AT322" s="16" t="s">
        <v>154</v>
      </c>
      <c r="AU322" s="16" t="s">
        <v>79</v>
      </c>
    </row>
    <row r="323" spans="2:65" s="1" customFormat="1" ht="16.5" customHeight="1">
      <c r="B323" s="31"/>
      <c r="C323" s="129" t="s">
        <v>12</v>
      </c>
      <c r="D323" s="129" t="s">
        <v>149</v>
      </c>
      <c r="E323" s="130" t="s">
        <v>1007</v>
      </c>
      <c r="F323" s="131" t="s">
        <v>1008</v>
      </c>
      <c r="G323" s="132" t="s">
        <v>455</v>
      </c>
      <c r="H323" s="133">
        <v>2</v>
      </c>
      <c r="I323" s="134"/>
      <c r="J323" s="135">
        <f>ROUND(I323*H323,2)</f>
        <v>0</v>
      </c>
      <c r="K323" s="136"/>
      <c r="L323" s="31"/>
      <c r="M323" s="137" t="s">
        <v>1</v>
      </c>
      <c r="N323" s="138" t="s">
        <v>38</v>
      </c>
      <c r="P323" s="139">
        <f>O323*H323</f>
        <v>0</v>
      </c>
      <c r="Q323" s="139">
        <v>0</v>
      </c>
      <c r="R323" s="139">
        <f>Q323*H323</f>
        <v>0</v>
      </c>
      <c r="S323" s="139">
        <v>0</v>
      </c>
      <c r="T323" s="139">
        <f>S323*H323</f>
        <v>0</v>
      </c>
      <c r="U323" s="140" t="s">
        <v>1</v>
      </c>
      <c r="AR323" s="141" t="s">
        <v>153</v>
      </c>
      <c r="AT323" s="141" t="s">
        <v>149</v>
      </c>
      <c r="AU323" s="141" t="s">
        <v>79</v>
      </c>
      <c r="AY323" s="16" t="s">
        <v>148</v>
      </c>
      <c r="BE323" s="142">
        <f>IF(N323="základní",J323,0)</f>
        <v>0</v>
      </c>
      <c r="BF323" s="142">
        <f>IF(N323="snížená",J323,0)</f>
        <v>0</v>
      </c>
      <c r="BG323" s="142">
        <f>IF(N323="zákl. přenesená",J323,0)</f>
        <v>0</v>
      </c>
      <c r="BH323" s="142">
        <f>IF(N323="sníž. přenesená",J323,0)</f>
        <v>0</v>
      </c>
      <c r="BI323" s="142">
        <f>IF(N323="nulová",J323,0)</f>
        <v>0</v>
      </c>
      <c r="BJ323" s="16" t="s">
        <v>79</v>
      </c>
      <c r="BK323" s="142">
        <f>ROUND(I323*H323,2)</f>
        <v>0</v>
      </c>
      <c r="BL323" s="16" t="s">
        <v>153</v>
      </c>
      <c r="BM323" s="141" t="s">
        <v>1009</v>
      </c>
    </row>
    <row r="324" spans="2:65" s="1" customFormat="1" ht="19.5">
      <c r="B324" s="31"/>
      <c r="D324" s="143" t="s">
        <v>154</v>
      </c>
      <c r="F324" s="144" t="s">
        <v>1010</v>
      </c>
      <c r="I324" s="145"/>
      <c r="L324" s="31"/>
      <c r="M324" s="146"/>
      <c r="U324" s="55"/>
      <c r="AT324" s="16" t="s">
        <v>154</v>
      </c>
      <c r="AU324" s="16" t="s">
        <v>79</v>
      </c>
    </row>
    <row r="325" spans="2:65" s="1" customFormat="1" ht="24.2" customHeight="1">
      <c r="B325" s="31"/>
      <c r="C325" s="129" t="s">
        <v>12</v>
      </c>
      <c r="D325" s="129" t="s">
        <v>149</v>
      </c>
      <c r="E325" s="130" t="s">
        <v>1011</v>
      </c>
      <c r="F325" s="131" t="s">
        <v>1012</v>
      </c>
      <c r="G325" s="132" t="s">
        <v>455</v>
      </c>
      <c r="H325" s="133">
        <v>2</v>
      </c>
      <c r="I325" s="134"/>
      <c r="J325" s="135">
        <f>ROUND(I325*H325,2)</f>
        <v>0</v>
      </c>
      <c r="K325" s="136"/>
      <c r="L325" s="31"/>
      <c r="M325" s="137" t="s">
        <v>1</v>
      </c>
      <c r="N325" s="138" t="s">
        <v>38</v>
      </c>
      <c r="P325" s="139">
        <f>O325*H325</f>
        <v>0</v>
      </c>
      <c r="Q325" s="139">
        <v>0</v>
      </c>
      <c r="R325" s="139">
        <f>Q325*H325</f>
        <v>0</v>
      </c>
      <c r="S325" s="139">
        <v>0</v>
      </c>
      <c r="T325" s="139">
        <f>S325*H325</f>
        <v>0</v>
      </c>
      <c r="U325" s="140" t="s">
        <v>1</v>
      </c>
      <c r="AR325" s="141" t="s">
        <v>153</v>
      </c>
      <c r="AT325" s="141" t="s">
        <v>149</v>
      </c>
      <c r="AU325" s="141" t="s">
        <v>79</v>
      </c>
      <c r="AY325" s="16" t="s">
        <v>148</v>
      </c>
      <c r="BE325" s="142">
        <f>IF(N325="základní",J325,0)</f>
        <v>0</v>
      </c>
      <c r="BF325" s="142">
        <f>IF(N325="snížená",J325,0)</f>
        <v>0</v>
      </c>
      <c r="BG325" s="142">
        <f>IF(N325="zákl. přenesená",J325,0)</f>
        <v>0</v>
      </c>
      <c r="BH325" s="142">
        <f>IF(N325="sníž. přenesená",J325,0)</f>
        <v>0</v>
      </c>
      <c r="BI325" s="142">
        <f>IF(N325="nulová",J325,0)</f>
        <v>0</v>
      </c>
      <c r="BJ325" s="16" t="s">
        <v>79</v>
      </c>
      <c r="BK325" s="142">
        <f>ROUND(I325*H325,2)</f>
        <v>0</v>
      </c>
      <c r="BL325" s="16" t="s">
        <v>153</v>
      </c>
      <c r="BM325" s="141" t="s">
        <v>1013</v>
      </c>
    </row>
    <row r="326" spans="2:65" s="1" customFormat="1" ht="29.25">
      <c r="B326" s="31"/>
      <c r="D326" s="143" t="s">
        <v>154</v>
      </c>
      <c r="F326" s="144" t="s">
        <v>1014</v>
      </c>
      <c r="I326" s="145"/>
      <c r="L326" s="31"/>
      <c r="M326" s="146"/>
      <c r="U326" s="55"/>
      <c r="AT326" s="16" t="s">
        <v>154</v>
      </c>
      <c r="AU326" s="16" t="s">
        <v>79</v>
      </c>
    </row>
    <row r="327" spans="2:65" s="1" customFormat="1" ht="16.5" customHeight="1">
      <c r="B327" s="31"/>
      <c r="C327" s="129" t="s">
        <v>12</v>
      </c>
      <c r="D327" s="129" t="s">
        <v>149</v>
      </c>
      <c r="E327" s="130" t="s">
        <v>1015</v>
      </c>
      <c r="F327" s="131" t="s">
        <v>1016</v>
      </c>
      <c r="G327" s="132" t="s">
        <v>455</v>
      </c>
      <c r="H327" s="133">
        <v>5</v>
      </c>
      <c r="I327" s="134"/>
      <c r="J327" s="135">
        <f>ROUND(I327*H327,2)</f>
        <v>0</v>
      </c>
      <c r="K327" s="136"/>
      <c r="L327" s="31"/>
      <c r="M327" s="137" t="s">
        <v>1</v>
      </c>
      <c r="N327" s="138" t="s">
        <v>38</v>
      </c>
      <c r="P327" s="139">
        <f>O327*H327</f>
        <v>0</v>
      </c>
      <c r="Q327" s="139">
        <v>0</v>
      </c>
      <c r="R327" s="139">
        <f>Q327*H327</f>
        <v>0</v>
      </c>
      <c r="S327" s="139">
        <v>0</v>
      </c>
      <c r="T327" s="139">
        <f>S327*H327</f>
        <v>0</v>
      </c>
      <c r="U327" s="140" t="s">
        <v>1</v>
      </c>
      <c r="AR327" s="141" t="s">
        <v>153</v>
      </c>
      <c r="AT327" s="141" t="s">
        <v>149</v>
      </c>
      <c r="AU327" s="141" t="s">
        <v>79</v>
      </c>
      <c r="AY327" s="16" t="s">
        <v>148</v>
      </c>
      <c r="BE327" s="142">
        <f>IF(N327="základní",J327,0)</f>
        <v>0</v>
      </c>
      <c r="BF327" s="142">
        <f>IF(N327="snížená",J327,0)</f>
        <v>0</v>
      </c>
      <c r="BG327" s="142">
        <f>IF(N327="zákl. přenesená",J327,0)</f>
        <v>0</v>
      </c>
      <c r="BH327" s="142">
        <f>IF(N327="sníž. přenesená",J327,0)</f>
        <v>0</v>
      </c>
      <c r="BI327" s="142">
        <f>IF(N327="nulová",J327,0)</f>
        <v>0</v>
      </c>
      <c r="BJ327" s="16" t="s">
        <v>79</v>
      </c>
      <c r="BK327" s="142">
        <f>ROUND(I327*H327,2)</f>
        <v>0</v>
      </c>
      <c r="BL327" s="16" t="s">
        <v>153</v>
      </c>
      <c r="BM327" s="141" t="s">
        <v>1017</v>
      </c>
    </row>
    <row r="328" spans="2:65" s="1" customFormat="1" ht="19.5">
      <c r="B328" s="31"/>
      <c r="D328" s="143" t="s">
        <v>154</v>
      </c>
      <c r="F328" s="144" t="s">
        <v>1018</v>
      </c>
      <c r="I328" s="145"/>
      <c r="L328" s="31"/>
      <c r="M328" s="146"/>
      <c r="U328" s="55"/>
      <c r="AT328" s="16" t="s">
        <v>154</v>
      </c>
      <c r="AU328" s="16" t="s">
        <v>79</v>
      </c>
    </row>
    <row r="329" spans="2:65" s="1" customFormat="1" ht="16.5" customHeight="1">
      <c r="B329" s="31"/>
      <c r="C329" s="129" t="s">
        <v>12</v>
      </c>
      <c r="D329" s="129" t="s">
        <v>149</v>
      </c>
      <c r="E329" s="130" t="s">
        <v>1019</v>
      </c>
      <c r="F329" s="131" t="s">
        <v>1020</v>
      </c>
      <c r="G329" s="132" t="s">
        <v>455</v>
      </c>
      <c r="H329" s="133">
        <v>5</v>
      </c>
      <c r="I329" s="134"/>
      <c r="J329" s="135">
        <f>ROUND(I329*H329,2)</f>
        <v>0</v>
      </c>
      <c r="K329" s="136"/>
      <c r="L329" s="31"/>
      <c r="M329" s="137" t="s">
        <v>1</v>
      </c>
      <c r="N329" s="138" t="s">
        <v>38</v>
      </c>
      <c r="P329" s="139">
        <f>O329*H329</f>
        <v>0</v>
      </c>
      <c r="Q329" s="139">
        <v>0</v>
      </c>
      <c r="R329" s="139">
        <f>Q329*H329</f>
        <v>0</v>
      </c>
      <c r="S329" s="139">
        <v>0</v>
      </c>
      <c r="T329" s="139">
        <f>S329*H329</f>
        <v>0</v>
      </c>
      <c r="U329" s="140" t="s">
        <v>1</v>
      </c>
      <c r="AR329" s="141" t="s">
        <v>153</v>
      </c>
      <c r="AT329" s="141" t="s">
        <v>149</v>
      </c>
      <c r="AU329" s="141" t="s">
        <v>79</v>
      </c>
      <c r="AY329" s="16" t="s">
        <v>148</v>
      </c>
      <c r="BE329" s="142">
        <f>IF(N329="základní",J329,0)</f>
        <v>0</v>
      </c>
      <c r="BF329" s="142">
        <f>IF(N329="snížená",J329,0)</f>
        <v>0</v>
      </c>
      <c r="BG329" s="142">
        <f>IF(N329="zákl. přenesená",J329,0)</f>
        <v>0</v>
      </c>
      <c r="BH329" s="142">
        <f>IF(N329="sníž. přenesená",J329,0)</f>
        <v>0</v>
      </c>
      <c r="BI329" s="142">
        <f>IF(N329="nulová",J329,0)</f>
        <v>0</v>
      </c>
      <c r="BJ329" s="16" t="s">
        <v>79</v>
      </c>
      <c r="BK329" s="142">
        <f>ROUND(I329*H329,2)</f>
        <v>0</v>
      </c>
      <c r="BL329" s="16" t="s">
        <v>153</v>
      </c>
      <c r="BM329" s="141" t="s">
        <v>1021</v>
      </c>
    </row>
    <row r="330" spans="2:65" s="1" customFormat="1" ht="19.5">
      <c r="B330" s="31"/>
      <c r="D330" s="143" t="s">
        <v>154</v>
      </c>
      <c r="F330" s="144" t="s">
        <v>1022</v>
      </c>
      <c r="I330" s="145"/>
      <c r="L330" s="31"/>
      <c r="M330" s="146"/>
      <c r="U330" s="55"/>
      <c r="AT330" s="16" t="s">
        <v>154</v>
      </c>
      <c r="AU330" s="16" t="s">
        <v>79</v>
      </c>
    </row>
    <row r="331" spans="2:65" s="1" customFormat="1" ht="16.5" customHeight="1">
      <c r="B331" s="31"/>
      <c r="C331" s="129" t="s">
        <v>12</v>
      </c>
      <c r="D331" s="129" t="s">
        <v>149</v>
      </c>
      <c r="E331" s="130" t="s">
        <v>1023</v>
      </c>
      <c r="F331" s="131" t="s">
        <v>1024</v>
      </c>
      <c r="G331" s="132" t="s">
        <v>455</v>
      </c>
      <c r="H331" s="133">
        <v>4</v>
      </c>
      <c r="I331" s="134"/>
      <c r="J331" s="135">
        <f>ROUND(I331*H331,2)</f>
        <v>0</v>
      </c>
      <c r="K331" s="136"/>
      <c r="L331" s="31"/>
      <c r="M331" s="137" t="s">
        <v>1</v>
      </c>
      <c r="N331" s="138" t="s">
        <v>38</v>
      </c>
      <c r="P331" s="139">
        <f>O331*H331</f>
        <v>0</v>
      </c>
      <c r="Q331" s="139">
        <v>0</v>
      </c>
      <c r="R331" s="139">
        <f>Q331*H331</f>
        <v>0</v>
      </c>
      <c r="S331" s="139">
        <v>0</v>
      </c>
      <c r="T331" s="139">
        <f>S331*H331</f>
        <v>0</v>
      </c>
      <c r="U331" s="140" t="s">
        <v>1</v>
      </c>
      <c r="AR331" s="141" t="s">
        <v>153</v>
      </c>
      <c r="AT331" s="141" t="s">
        <v>149</v>
      </c>
      <c r="AU331" s="141" t="s">
        <v>79</v>
      </c>
      <c r="AY331" s="16" t="s">
        <v>148</v>
      </c>
      <c r="BE331" s="142">
        <f>IF(N331="základní",J331,0)</f>
        <v>0</v>
      </c>
      <c r="BF331" s="142">
        <f>IF(N331="snížená",J331,0)</f>
        <v>0</v>
      </c>
      <c r="BG331" s="142">
        <f>IF(N331="zákl. přenesená",J331,0)</f>
        <v>0</v>
      </c>
      <c r="BH331" s="142">
        <f>IF(N331="sníž. přenesená",J331,0)</f>
        <v>0</v>
      </c>
      <c r="BI331" s="142">
        <f>IF(N331="nulová",J331,0)</f>
        <v>0</v>
      </c>
      <c r="BJ331" s="16" t="s">
        <v>79</v>
      </c>
      <c r="BK331" s="142">
        <f>ROUND(I331*H331,2)</f>
        <v>0</v>
      </c>
      <c r="BL331" s="16" t="s">
        <v>153</v>
      </c>
      <c r="BM331" s="141" t="s">
        <v>1025</v>
      </c>
    </row>
    <row r="332" spans="2:65" s="1" customFormat="1" ht="29.25">
      <c r="B332" s="31"/>
      <c r="D332" s="143" t="s">
        <v>154</v>
      </c>
      <c r="F332" s="144" t="s">
        <v>1026</v>
      </c>
      <c r="I332" s="145"/>
      <c r="L332" s="31"/>
      <c r="M332" s="146"/>
      <c r="U332" s="55"/>
      <c r="AT332" s="16" t="s">
        <v>154</v>
      </c>
      <c r="AU332" s="16" t="s">
        <v>79</v>
      </c>
    </row>
    <row r="333" spans="2:65" s="1" customFormat="1" ht="16.5" customHeight="1">
      <c r="B333" s="31"/>
      <c r="C333" s="129" t="s">
        <v>12</v>
      </c>
      <c r="D333" s="129" t="s">
        <v>149</v>
      </c>
      <c r="E333" s="130" t="s">
        <v>1027</v>
      </c>
      <c r="F333" s="131" t="s">
        <v>1028</v>
      </c>
      <c r="G333" s="132" t="s">
        <v>455</v>
      </c>
      <c r="H333" s="133">
        <v>4</v>
      </c>
      <c r="I333" s="134"/>
      <c r="J333" s="135">
        <f>ROUND(I333*H333,2)</f>
        <v>0</v>
      </c>
      <c r="K333" s="136"/>
      <c r="L333" s="31"/>
      <c r="M333" s="137" t="s">
        <v>1</v>
      </c>
      <c r="N333" s="138" t="s">
        <v>38</v>
      </c>
      <c r="P333" s="139">
        <f>O333*H333</f>
        <v>0</v>
      </c>
      <c r="Q333" s="139">
        <v>0</v>
      </c>
      <c r="R333" s="139">
        <f>Q333*H333</f>
        <v>0</v>
      </c>
      <c r="S333" s="139">
        <v>0</v>
      </c>
      <c r="T333" s="139">
        <f>S333*H333</f>
        <v>0</v>
      </c>
      <c r="U333" s="140" t="s">
        <v>1</v>
      </c>
      <c r="AR333" s="141" t="s">
        <v>153</v>
      </c>
      <c r="AT333" s="141" t="s">
        <v>149</v>
      </c>
      <c r="AU333" s="141" t="s">
        <v>79</v>
      </c>
      <c r="AY333" s="16" t="s">
        <v>148</v>
      </c>
      <c r="BE333" s="142">
        <f>IF(N333="základní",J333,0)</f>
        <v>0</v>
      </c>
      <c r="BF333" s="142">
        <f>IF(N333="snížená",J333,0)</f>
        <v>0</v>
      </c>
      <c r="BG333" s="142">
        <f>IF(N333="zákl. přenesená",J333,0)</f>
        <v>0</v>
      </c>
      <c r="BH333" s="142">
        <f>IF(N333="sníž. přenesená",J333,0)</f>
        <v>0</v>
      </c>
      <c r="BI333" s="142">
        <f>IF(N333="nulová",J333,0)</f>
        <v>0</v>
      </c>
      <c r="BJ333" s="16" t="s">
        <v>79</v>
      </c>
      <c r="BK333" s="142">
        <f>ROUND(I333*H333,2)</f>
        <v>0</v>
      </c>
      <c r="BL333" s="16" t="s">
        <v>153</v>
      </c>
      <c r="BM333" s="141" t="s">
        <v>1029</v>
      </c>
    </row>
    <row r="334" spans="2:65" s="1" customFormat="1" ht="29.25">
      <c r="B334" s="31"/>
      <c r="D334" s="143" t="s">
        <v>154</v>
      </c>
      <c r="F334" s="144" t="s">
        <v>1030</v>
      </c>
      <c r="I334" s="145"/>
      <c r="L334" s="31"/>
      <c r="M334" s="146"/>
      <c r="U334" s="55"/>
      <c r="AT334" s="16" t="s">
        <v>154</v>
      </c>
      <c r="AU334" s="16" t="s">
        <v>79</v>
      </c>
    </row>
    <row r="335" spans="2:65" s="1" customFormat="1" ht="16.5" customHeight="1">
      <c r="B335" s="31"/>
      <c r="C335" s="129" t="s">
        <v>12</v>
      </c>
      <c r="D335" s="129" t="s">
        <v>149</v>
      </c>
      <c r="E335" s="130" t="s">
        <v>1031</v>
      </c>
      <c r="F335" s="131" t="s">
        <v>1032</v>
      </c>
      <c r="G335" s="132" t="s">
        <v>1033</v>
      </c>
      <c r="H335" s="133">
        <v>160</v>
      </c>
      <c r="I335" s="134"/>
      <c r="J335" s="135">
        <f>ROUND(I335*H335,2)</f>
        <v>0</v>
      </c>
      <c r="K335" s="136"/>
      <c r="L335" s="31"/>
      <c r="M335" s="137" t="s">
        <v>1</v>
      </c>
      <c r="N335" s="138" t="s">
        <v>38</v>
      </c>
      <c r="P335" s="139">
        <f>O335*H335</f>
        <v>0</v>
      </c>
      <c r="Q335" s="139">
        <v>0</v>
      </c>
      <c r="R335" s="139">
        <f>Q335*H335</f>
        <v>0</v>
      </c>
      <c r="S335" s="139">
        <v>0</v>
      </c>
      <c r="T335" s="139">
        <f>S335*H335</f>
        <v>0</v>
      </c>
      <c r="U335" s="140" t="s">
        <v>1</v>
      </c>
      <c r="AR335" s="141" t="s">
        <v>153</v>
      </c>
      <c r="AT335" s="141" t="s">
        <v>149</v>
      </c>
      <c r="AU335" s="141" t="s">
        <v>79</v>
      </c>
      <c r="AY335" s="16" t="s">
        <v>148</v>
      </c>
      <c r="BE335" s="142">
        <f>IF(N335="základní",J335,0)</f>
        <v>0</v>
      </c>
      <c r="BF335" s="142">
        <f>IF(N335="snížená",J335,0)</f>
        <v>0</v>
      </c>
      <c r="BG335" s="142">
        <f>IF(N335="zákl. přenesená",J335,0)</f>
        <v>0</v>
      </c>
      <c r="BH335" s="142">
        <f>IF(N335="sníž. přenesená",J335,0)</f>
        <v>0</v>
      </c>
      <c r="BI335" s="142">
        <f>IF(N335="nulová",J335,0)</f>
        <v>0</v>
      </c>
      <c r="BJ335" s="16" t="s">
        <v>79</v>
      </c>
      <c r="BK335" s="142">
        <f>ROUND(I335*H335,2)</f>
        <v>0</v>
      </c>
      <c r="BL335" s="16" t="s">
        <v>153</v>
      </c>
      <c r="BM335" s="141" t="s">
        <v>1034</v>
      </c>
    </row>
    <row r="336" spans="2:65" s="1" customFormat="1" ht="19.5">
      <c r="B336" s="31"/>
      <c r="D336" s="143" t="s">
        <v>154</v>
      </c>
      <c r="F336" s="144" t="s">
        <v>1035</v>
      </c>
      <c r="I336" s="145"/>
      <c r="L336" s="31"/>
      <c r="M336" s="146"/>
      <c r="U336" s="55"/>
      <c r="AT336" s="16" t="s">
        <v>154</v>
      </c>
      <c r="AU336" s="16" t="s">
        <v>79</v>
      </c>
    </row>
    <row r="337" spans="2:65" s="1" customFormat="1" ht="16.5" customHeight="1">
      <c r="B337" s="31"/>
      <c r="C337" s="129" t="s">
        <v>12</v>
      </c>
      <c r="D337" s="129" t="s">
        <v>149</v>
      </c>
      <c r="E337" s="130" t="s">
        <v>1036</v>
      </c>
      <c r="F337" s="131" t="s">
        <v>1037</v>
      </c>
      <c r="G337" s="132" t="s">
        <v>1033</v>
      </c>
      <c r="H337" s="133">
        <v>32</v>
      </c>
      <c r="I337" s="134"/>
      <c r="J337" s="135">
        <f>ROUND(I337*H337,2)</f>
        <v>0</v>
      </c>
      <c r="K337" s="136"/>
      <c r="L337" s="31"/>
      <c r="M337" s="137" t="s">
        <v>1</v>
      </c>
      <c r="N337" s="138" t="s">
        <v>38</v>
      </c>
      <c r="P337" s="139">
        <f>O337*H337</f>
        <v>0</v>
      </c>
      <c r="Q337" s="139">
        <v>0</v>
      </c>
      <c r="R337" s="139">
        <f>Q337*H337</f>
        <v>0</v>
      </c>
      <c r="S337" s="139">
        <v>0</v>
      </c>
      <c r="T337" s="139">
        <f>S337*H337</f>
        <v>0</v>
      </c>
      <c r="U337" s="140" t="s">
        <v>1</v>
      </c>
      <c r="AR337" s="141" t="s">
        <v>153</v>
      </c>
      <c r="AT337" s="141" t="s">
        <v>149</v>
      </c>
      <c r="AU337" s="141" t="s">
        <v>79</v>
      </c>
      <c r="AY337" s="16" t="s">
        <v>148</v>
      </c>
      <c r="BE337" s="142">
        <f>IF(N337="základní",J337,0)</f>
        <v>0</v>
      </c>
      <c r="BF337" s="142">
        <f>IF(N337="snížená",J337,0)</f>
        <v>0</v>
      </c>
      <c r="BG337" s="142">
        <f>IF(N337="zákl. přenesená",J337,0)</f>
        <v>0</v>
      </c>
      <c r="BH337" s="142">
        <f>IF(N337="sníž. přenesená",J337,0)</f>
        <v>0</v>
      </c>
      <c r="BI337" s="142">
        <f>IF(N337="nulová",J337,0)</f>
        <v>0</v>
      </c>
      <c r="BJ337" s="16" t="s">
        <v>79</v>
      </c>
      <c r="BK337" s="142">
        <f>ROUND(I337*H337,2)</f>
        <v>0</v>
      </c>
      <c r="BL337" s="16" t="s">
        <v>153</v>
      </c>
      <c r="BM337" s="141" t="s">
        <v>1038</v>
      </c>
    </row>
    <row r="338" spans="2:65" s="1" customFormat="1">
      <c r="B338" s="31"/>
      <c r="D338" s="143" t="s">
        <v>154</v>
      </c>
      <c r="F338" s="144" t="s">
        <v>1039</v>
      </c>
      <c r="I338" s="145"/>
      <c r="L338" s="31"/>
      <c r="M338" s="146"/>
      <c r="U338" s="55"/>
      <c r="AT338" s="16" t="s">
        <v>154</v>
      </c>
      <c r="AU338" s="16" t="s">
        <v>79</v>
      </c>
    </row>
    <row r="339" spans="2:65" s="1" customFormat="1" ht="16.5" customHeight="1">
      <c r="B339" s="31"/>
      <c r="C339" s="129" t="s">
        <v>12</v>
      </c>
      <c r="D339" s="129" t="s">
        <v>149</v>
      </c>
      <c r="E339" s="130" t="s">
        <v>1040</v>
      </c>
      <c r="F339" s="131" t="s">
        <v>1041</v>
      </c>
      <c r="G339" s="132" t="s">
        <v>1033</v>
      </c>
      <c r="H339" s="133">
        <v>64</v>
      </c>
      <c r="I339" s="134"/>
      <c r="J339" s="135">
        <f>ROUND(I339*H339,2)</f>
        <v>0</v>
      </c>
      <c r="K339" s="136"/>
      <c r="L339" s="31"/>
      <c r="M339" s="137" t="s">
        <v>1</v>
      </c>
      <c r="N339" s="138" t="s">
        <v>38</v>
      </c>
      <c r="P339" s="139">
        <f>O339*H339</f>
        <v>0</v>
      </c>
      <c r="Q339" s="139">
        <v>0</v>
      </c>
      <c r="R339" s="139">
        <f>Q339*H339</f>
        <v>0</v>
      </c>
      <c r="S339" s="139">
        <v>0</v>
      </c>
      <c r="T339" s="139">
        <f>S339*H339</f>
        <v>0</v>
      </c>
      <c r="U339" s="140" t="s">
        <v>1</v>
      </c>
      <c r="AR339" s="141" t="s">
        <v>153</v>
      </c>
      <c r="AT339" s="141" t="s">
        <v>149</v>
      </c>
      <c r="AU339" s="141" t="s">
        <v>79</v>
      </c>
      <c r="AY339" s="16" t="s">
        <v>148</v>
      </c>
      <c r="BE339" s="142">
        <f>IF(N339="základní",J339,0)</f>
        <v>0</v>
      </c>
      <c r="BF339" s="142">
        <f>IF(N339="snížená",J339,0)</f>
        <v>0</v>
      </c>
      <c r="BG339" s="142">
        <f>IF(N339="zákl. přenesená",J339,0)</f>
        <v>0</v>
      </c>
      <c r="BH339" s="142">
        <f>IF(N339="sníž. přenesená",J339,0)</f>
        <v>0</v>
      </c>
      <c r="BI339" s="142">
        <f>IF(N339="nulová",J339,0)</f>
        <v>0</v>
      </c>
      <c r="BJ339" s="16" t="s">
        <v>79</v>
      </c>
      <c r="BK339" s="142">
        <f>ROUND(I339*H339,2)</f>
        <v>0</v>
      </c>
      <c r="BL339" s="16" t="s">
        <v>153</v>
      </c>
      <c r="BM339" s="141" t="s">
        <v>1042</v>
      </c>
    </row>
    <row r="340" spans="2:65" s="1" customFormat="1">
      <c r="B340" s="31"/>
      <c r="D340" s="143" t="s">
        <v>154</v>
      </c>
      <c r="F340" s="144" t="s">
        <v>1041</v>
      </c>
      <c r="I340" s="145"/>
      <c r="L340" s="31"/>
      <c r="M340" s="146"/>
      <c r="U340" s="55"/>
      <c r="AT340" s="16" t="s">
        <v>154</v>
      </c>
      <c r="AU340" s="16" t="s">
        <v>79</v>
      </c>
    </row>
    <row r="341" spans="2:65" s="1" customFormat="1" ht="24.2" customHeight="1">
      <c r="B341" s="31"/>
      <c r="C341" s="129" t="s">
        <v>12</v>
      </c>
      <c r="D341" s="129" t="s">
        <v>149</v>
      </c>
      <c r="E341" s="130" t="s">
        <v>1043</v>
      </c>
      <c r="F341" s="131" t="s">
        <v>1044</v>
      </c>
      <c r="G341" s="132" t="s">
        <v>865</v>
      </c>
      <c r="H341" s="133">
        <v>1</v>
      </c>
      <c r="I341" s="134"/>
      <c r="J341" s="135">
        <f>ROUND(I341*H341,2)</f>
        <v>0</v>
      </c>
      <c r="K341" s="136"/>
      <c r="L341" s="31"/>
      <c r="M341" s="137" t="s">
        <v>1</v>
      </c>
      <c r="N341" s="138" t="s">
        <v>38</v>
      </c>
      <c r="P341" s="139">
        <f>O341*H341</f>
        <v>0</v>
      </c>
      <c r="Q341" s="139">
        <v>0</v>
      </c>
      <c r="R341" s="139">
        <f>Q341*H341</f>
        <v>0</v>
      </c>
      <c r="S341" s="139">
        <v>0</v>
      </c>
      <c r="T341" s="139">
        <f>S341*H341</f>
        <v>0</v>
      </c>
      <c r="U341" s="140" t="s">
        <v>1</v>
      </c>
      <c r="AR341" s="141" t="s">
        <v>153</v>
      </c>
      <c r="AT341" s="141" t="s">
        <v>149</v>
      </c>
      <c r="AU341" s="141" t="s">
        <v>79</v>
      </c>
      <c r="AY341" s="16" t="s">
        <v>148</v>
      </c>
      <c r="BE341" s="142">
        <f>IF(N341="základní",J341,0)</f>
        <v>0</v>
      </c>
      <c r="BF341" s="142">
        <f>IF(N341="snížená",J341,0)</f>
        <v>0</v>
      </c>
      <c r="BG341" s="142">
        <f>IF(N341="zákl. přenesená",J341,0)</f>
        <v>0</v>
      </c>
      <c r="BH341" s="142">
        <f>IF(N341="sníž. přenesená",J341,0)</f>
        <v>0</v>
      </c>
      <c r="BI341" s="142">
        <f>IF(N341="nulová",J341,0)</f>
        <v>0</v>
      </c>
      <c r="BJ341" s="16" t="s">
        <v>79</v>
      </c>
      <c r="BK341" s="142">
        <f>ROUND(I341*H341,2)</f>
        <v>0</v>
      </c>
      <c r="BL341" s="16" t="s">
        <v>153</v>
      </c>
      <c r="BM341" s="141" t="s">
        <v>1045</v>
      </c>
    </row>
    <row r="342" spans="2:65" s="1" customFormat="1">
      <c r="B342" s="31"/>
      <c r="D342" s="143" t="s">
        <v>154</v>
      </c>
      <c r="F342" s="144" t="s">
        <v>1044</v>
      </c>
      <c r="I342" s="145"/>
      <c r="L342" s="31"/>
      <c r="M342" s="146"/>
      <c r="U342" s="55"/>
      <c r="AT342" s="16" t="s">
        <v>154</v>
      </c>
      <c r="AU342" s="16" t="s">
        <v>79</v>
      </c>
    </row>
    <row r="343" spans="2:65" s="1" customFormat="1" ht="16.5" customHeight="1">
      <c r="B343" s="31"/>
      <c r="C343" s="129" t="s">
        <v>12</v>
      </c>
      <c r="D343" s="129" t="s">
        <v>149</v>
      </c>
      <c r="E343" s="130" t="s">
        <v>1046</v>
      </c>
      <c r="F343" s="131" t="s">
        <v>1047</v>
      </c>
      <c r="G343" s="132" t="s">
        <v>865</v>
      </c>
      <c r="H343" s="133">
        <v>1</v>
      </c>
      <c r="I343" s="134"/>
      <c r="J343" s="135">
        <f>ROUND(I343*H343,2)</f>
        <v>0</v>
      </c>
      <c r="K343" s="136"/>
      <c r="L343" s="31"/>
      <c r="M343" s="137" t="s">
        <v>1</v>
      </c>
      <c r="N343" s="138" t="s">
        <v>38</v>
      </c>
      <c r="P343" s="139">
        <f>O343*H343</f>
        <v>0</v>
      </c>
      <c r="Q343" s="139">
        <v>0</v>
      </c>
      <c r="R343" s="139">
        <f>Q343*H343</f>
        <v>0</v>
      </c>
      <c r="S343" s="139">
        <v>0</v>
      </c>
      <c r="T343" s="139">
        <f>S343*H343</f>
        <v>0</v>
      </c>
      <c r="U343" s="140" t="s">
        <v>1</v>
      </c>
      <c r="AR343" s="141" t="s">
        <v>153</v>
      </c>
      <c r="AT343" s="141" t="s">
        <v>149</v>
      </c>
      <c r="AU343" s="141" t="s">
        <v>79</v>
      </c>
      <c r="AY343" s="16" t="s">
        <v>148</v>
      </c>
      <c r="BE343" s="142">
        <f>IF(N343="základní",J343,0)</f>
        <v>0</v>
      </c>
      <c r="BF343" s="142">
        <f>IF(N343="snížená",J343,0)</f>
        <v>0</v>
      </c>
      <c r="BG343" s="142">
        <f>IF(N343="zákl. přenesená",J343,0)</f>
        <v>0</v>
      </c>
      <c r="BH343" s="142">
        <f>IF(N343="sníž. přenesená",J343,0)</f>
        <v>0</v>
      </c>
      <c r="BI343" s="142">
        <f>IF(N343="nulová",J343,0)</f>
        <v>0</v>
      </c>
      <c r="BJ343" s="16" t="s">
        <v>79</v>
      </c>
      <c r="BK343" s="142">
        <f>ROUND(I343*H343,2)</f>
        <v>0</v>
      </c>
      <c r="BL343" s="16" t="s">
        <v>153</v>
      </c>
      <c r="BM343" s="141" t="s">
        <v>1048</v>
      </c>
    </row>
    <row r="344" spans="2:65" s="1" customFormat="1">
      <c r="B344" s="31"/>
      <c r="D344" s="143" t="s">
        <v>154</v>
      </c>
      <c r="F344" s="144" t="s">
        <v>1047</v>
      </c>
      <c r="I344" s="145"/>
      <c r="L344" s="31"/>
      <c r="M344" s="146"/>
      <c r="U344" s="55"/>
      <c r="AT344" s="16" t="s">
        <v>154</v>
      </c>
      <c r="AU344" s="16" t="s">
        <v>79</v>
      </c>
    </row>
    <row r="345" spans="2:65" s="1" customFormat="1" ht="16.5" customHeight="1">
      <c r="B345" s="31"/>
      <c r="C345" s="129" t="s">
        <v>12</v>
      </c>
      <c r="D345" s="129" t="s">
        <v>149</v>
      </c>
      <c r="E345" s="130" t="s">
        <v>1049</v>
      </c>
      <c r="F345" s="131" t="s">
        <v>1050</v>
      </c>
      <c r="G345" s="132" t="s">
        <v>865</v>
      </c>
      <c r="H345" s="133">
        <v>1</v>
      </c>
      <c r="I345" s="134"/>
      <c r="J345" s="135">
        <f>ROUND(I345*H345,2)</f>
        <v>0</v>
      </c>
      <c r="K345" s="136"/>
      <c r="L345" s="31"/>
      <c r="M345" s="137" t="s">
        <v>1</v>
      </c>
      <c r="N345" s="138" t="s">
        <v>38</v>
      </c>
      <c r="P345" s="139">
        <f>O345*H345</f>
        <v>0</v>
      </c>
      <c r="Q345" s="139">
        <v>0</v>
      </c>
      <c r="R345" s="139">
        <f>Q345*H345</f>
        <v>0</v>
      </c>
      <c r="S345" s="139">
        <v>0</v>
      </c>
      <c r="T345" s="139">
        <f>S345*H345</f>
        <v>0</v>
      </c>
      <c r="U345" s="140" t="s">
        <v>1</v>
      </c>
      <c r="AR345" s="141" t="s">
        <v>153</v>
      </c>
      <c r="AT345" s="141" t="s">
        <v>149</v>
      </c>
      <c r="AU345" s="141" t="s">
        <v>79</v>
      </c>
      <c r="AY345" s="16" t="s">
        <v>148</v>
      </c>
      <c r="BE345" s="142">
        <f>IF(N345="základní",J345,0)</f>
        <v>0</v>
      </c>
      <c r="BF345" s="142">
        <f>IF(N345="snížená",J345,0)</f>
        <v>0</v>
      </c>
      <c r="BG345" s="142">
        <f>IF(N345="zákl. přenesená",J345,0)</f>
        <v>0</v>
      </c>
      <c r="BH345" s="142">
        <f>IF(N345="sníž. přenesená",J345,0)</f>
        <v>0</v>
      </c>
      <c r="BI345" s="142">
        <f>IF(N345="nulová",J345,0)</f>
        <v>0</v>
      </c>
      <c r="BJ345" s="16" t="s">
        <v>79</v>
      </c>
      <c r="BK345" s="142">
        <f>ROUND(I345*H345,2)</f>
        <v>0</v>
      </c>
      <c r="BL345" s="16" t="s">
        <v>153</v>
      </c>
      <c r="BM345" s="141" t="s">
        <v>1051</v>
      </c>
    </row>
    <row r="346" spans="2:65" s="1" customFormat="1">
      <c r="B346" s="31"/>
      <c r="D346" s="143" t="s">
        <v>154</v>
      </c>
      <c r="F346" s="144" t="s">
        <v>1050</v>
      </c>
      <c r="I346" s="145"/>
      <c r="L346" s="31"/>
      <c r="M346" s="146"/>
      <c r="U346" s="55"/>
      <c r="AT346" s="16" t="s">
        <v>154</v>
      </c>
      <c r="AU346" s="16" t="s">
        <v>79</v>
      </c>
    </row>
    <row r="347" spans="2:65" s="1" customFormat="1" ht="16.5" customHeight="1">
      <c r="B347" s="31"/>
      <c r="C347" s="129" t="s">
        <v>12</v>
      </c>
      <c r="D347" s="129" t="s">
        <v>149</v>
      </c>
      <c r="E347" s="130" t="s">
        <v>1052</v>
      </c>
      <c r="F347" s="131" t="s">
        <v>1053</v>
      </c>
      <c r="G347" s="132" t="s">
        <v>865</v>
      </c>
      <c r="H347" s="133">
        <v>1</v>
      </c>
      <c r="I347" s="134"/>
      <c r="J347" s="135">
        <f>ROUND(I347*H347,2)</f>
        <v>0</v>
      </c>
      <c r="K347" s="136"/>
      <c r="L347" s="31"/>
      <c r="M347" s="137" t="s">
        <v>1</v>
      </c>
      <c r="N347" s="138" t="s">
        <v>38</v>
      </c>
      <c r="P347" s="139">
        <f>O347*H347</f>
        <v>0</v>
      </c>
      <c r="Q347" s="139">
        <v>0</v>
      </c>
      <c r="R347" s="139">
        <f>Q347*H347</f>
        <v>0</v>
      </c>
      <c r="S347" s="139">
        <v>0</v>
      </c>
      <c r="T347" s="139">
        <f>S347*H347</f>
        <v>0</v>
      </c>
      <c r="U347" s="140" t="s">
        <v>1</v>
      </c>
      <c r="AR347" s="141" t="s">
        <v>153</v>
      </c>
      <c r="AT347" s="141" t="s">
        <v>149</v>
      </c>
      <c r="AU347" s="141" t="s">
        <v>79</v>
      </c>
      <c r="AY347" s="16" t="s">
        <v>148</v>
      </c>
      <c r="BE347" s="142">
        <f>IF(N347="základní",J347,0)</f>
        <v>0</v>
      </c>
      <c r="BF347" s="142">
        <f>IF(N347="snížená",J347,0)</f>
        <v>0</v>
      </c>
      <c r="BG347" s="142">
        <f>IF(N347="zákl. přenesená",J347,0)</f>
        <v>0</v>
      </c>
      <c r="BH347" s="142">
        <f>IF(N347="sníž. přenesená",J347,0)</f>
        <v>0</v>
      </c>
      <c r="BI347" s="142">
        <f>IF(N347="nulová",J347,0)</f>
        <v>0</v>
      </c>
      <c r="BJ347" s="16" t="s">
        <v>79</v>
      </c>
      <c r="BK347" s="142">
        <f>ROUND(I347*H347,2)</f>
        <v>0</v>
      </c>
      <c r="BL347" s="16" t="s">
        <v>153</v>
      </c>
      <c r="BM347" s="141" t="s">
        <v>1054</v>
      </c>
    </row>
    <row r="348" spans="2:65" s="1" customFormat="1">
      <c r="B348" s="31"/>
      <c r="D348" s="143" t="s">
        <v>154</v>
      </c>
      <c r="F348" s="144" t="s">
        <v>1053</v>
      </c>
      <c r="I348" s="145"/>
      <c r="L348" s="31"/>
      <c r="M348" s="170"/>
      <c r="N348" s="171"/>
      <c r="O348" s="171"/>
      <c r="P348" s="171"/>
      <c r="Q348" s="171"/>
      <c r="R348" s="171"/>
      <c r="S348" s="171"/>
      <c r="T348" s="171"/>
      <c r="U348" s="172"/>
      <c r="AT348" s="16" t="s">
        <v>154</v>
      </c>
      <c r="AU348" s="16" t="s">
        <v>79</v>
      </c>
    </row>
    <row r="349" spans="2:65" s="1" customFormat="1" ht="6.95" customHeight="1">
      <c r="B349" s="43"/>
      <c r="C349" s="44"/>
      <c r="D349" s="44"/>
      <c r="E349" s="44"/>
      <c r="F349" s="44"/>
      <c r="G349" s="44"/>
      <c r="H349" s="44"/>
      <c r="I349" s="44"/>
      <c r="J349" s="44"/>
      <c r="K349" s="44"/>
      <c r="L349" s="31"/>
    </row>
  </sheetData>
  <sheetProtection algorithmName="SHA-512" hashValue="CaQf1QCnViUtPg/A/o0EUzY36P1a2lwFbrkgfHEmbKRADFX06x3T9jK7mJrBviEWEqkDl0jE7Axgfw5j9LbB0A==" saltValue="qCwYEgSlmJrn0xw5umg46k+iSxbgi+x/KvXsJJwgSFN7LQz4goveRDWGdnJYHD/qInaJcHJb8FBIlnkH5bHCjw==" spinCount="100000" sheet="1" objects="1" scenarios="1" formatColumns="0" formatRows="0" autoFilter="0"/>
  <autoFilter ref="C122:K348" xr:uid="{00000000-0009-0000-0000-000005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179"/>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1" width="14.16406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1"/>
      <c r="M2" s="211"/>
      <c r="N2" s="211"/>
      <c r="O2" s="211"/>
      <c r="P2" s="211"/>
      <c r="Q2" s="211"/>
      <c r="R2" s="211"/>
      <c r="S2" s="211"/>
      <c r="T2" s="211"/>
      <c r="U2" s="211"/>
      <c r="V2" s="211"/>
      <c r="AT2" s="16" t="s">
        <v>107</v>
      </c>
    </row>
    <row r="3" spans="2:46" ht="6.95" customHeight="1">
      <c r="B3" s="17"/>
      <c r="C3" s="18"/>
      <c r="D3" s="18"/>
      <c r="E3" s="18"/>
      <c r="F3" s="18"/>
      <c r="G3" s="18"/>
      <c r="H3" s="18"/>
      <c r="I3" s="18"/>
      <c r="J3" s="18"/>
      <c r="K3" s="18"/>
      <c r="L3" s="19"/>
      <c r="AT3" s="16" t="s">
        <v>81</v>
      </c>
    </row>
    <row r="4" spans="2:46" ht="24.95" customHeight="1">
      <c r="B4" s="19"/>
      <c r="D4" s="20" t="s">
        <v>121</v>
      </c>
      <c r="L4" s="19"/>
      <c r="M4" s="92" t="s">
        <v>10</v>
      </c>
      <c r="AT4" s="16" t="s">
        <v>4</v>
      </c>
    </row>
    <row r="5" spans="2:46" ht="6.95" customHeight="1">
      <c r="B5" s="19"/>
      <c r="L5" s="19"/>
    </row>
    <row r="6" spans="2:46" ht="12" customHeight="1">
      <c r="B6" s="19"/>
      <c r="D6" s="26" t="s">
        <v>16</v>
      </c>
      <c r="L6" s="19"/>
    </row>
    <row r="7" spans="2:46" ht="16.5" customHeight="1">
      <c r="B7" s="19"/>
      <c r="E7" s="237" t="str">
        <f>'Rekapitulace stavby'!K6</f>
        <v>Nemocnice TGM Hodonín, PD modernizace OS</v>
      </c>
      <c r="F7" s="238"/>
      <c r="G7" s="238"/>
      <c r="H7" s="238"/>
      <c r="L7" s="19"/>
    </row>
    <row r="8" spans="2:46" s="1" customFormat="1" ht="12" customHeight="1">
      <c r="B8" s="31"/>
      <c r="D8" s="26" t="s">
        <v>122</v>
      </c>
      <c r="L8" s="31"/>
    </row>
    <row r="9" spans="2:46" s="1" customFormat="1" ht="16.5" customHeight="1">
      <c r="B9" s="31"/>
      <c r="E9" s="231" t="s">
        <v>1055</v>
      </c>
      <c r="F9" s="236"/>
      <c r="G9" s="236"/>
      <c r="H9" s="236"/>
      <c r="L9" s="31"/>
    </row>
    <row r="10" spans="2:46" s="1" customFormat="1">
      <c r="B10" s="31"/>
      <c r="L10" s="31"/>
    </row>
    <row r="11" spans="2:46" s="1" customFormat="1" ht="12" customHeight="1">
      <c r="B11" s="31"/>
      <c r="D11" s="26" t="s">
        <v>18</v>
      </c>
      <c r="F11" s="24" t="s">
        <v>1</v>
      </c>
      <c r="I11" s="26" t="s">
        <v>19</v>
      </c>
      <c r="J11" s="24" t="s">
        <v>1</v>
      </c>
      <c r="L11" s="31"/>
    </row>
    <row r="12" spans="2:46" s="1" customFormat="1" ht="12" customHeight="1">
      <c r="B12" s="31"/>
      <c r="D12" s="26" t="s">
        <v>20</v>
      </c>
      <c r="F12" s="24" t="s">
        <v>21</v>
      </c>
      <c r="I12" s="26" t="s">
        <v>22</v>
      </c>
      <c r="J12" s="51" t="str">
        <f>'Rekapitulace stavby'!AN8</f>
        <v>7.2.2023</v>
      </c>
      <c r="L12" s="31"/>
    </row>
    <row r="13" spans="2:46" s="1" customFormat="1" ht="10.9" customHeight="1">
      <c r="B13" s="31"/>
      <c r="L13" s="31"/>
    </row>
    <row r="14" spans="2:46" s="1" customFormat="1" ht="12" customHeight="1">
      <c r="B14" s="31"/>
      <c r="D14" s="26" t="s">
        <v>24</v>
      </c>
      <c r="I14" s="26" t="s">
        <v>25</v>
      </c>
      <c r="J14" s="24" t="str">
        <f>IF('Rekapitulace stavby'!AN10="","",'Rekapitulace stavby'!AN10)</f>
        <v/>
      </c>
      <c r="L14" s="31"/>
    </row>
    <row r="15" spans="2:46" s="1" customFormat="1" ht="18" customHeight="1">
      <c r="B15" s="31"/>
      <c r="E15" s="24" t="str">
        <f>IF('Rekapitulace stavby'!E11="","",'Rekapitulace stavby'!E11)</f>
        <v xml:space="preserve"> </v>
      </c>
      <c r="I15" s="26" t="s">
        <v>26</v>
      </c>
      <c r="J15" s="24" t="str">
        <f>IF('Rekapitulace stavby'!AN11="","",'Rekapitulace stavby'!AN11)</f>
        <v/>
      </c>
      <c r="L15" s="31"/>
    </row>
    <row r="16" spans="2:46" s="1" customFormat="1" ht="6.95" customHeight="1">
      <c r="B16" s="31"/>
      <c r="L16" s="31"/>
    </row>
    <row r="17" spans="2:12" s="1" customFormat="1" ht="12" customHeight="1">
      <c r="B17" s="31"/>
      <c r="D17" s="26" t="s">
        <v>27</v>
      </c>
      <c r="I17" s="26" t="s">
        <v>25</v>
      </c>
      <c r="J17" s="27" t="str">
        <f>'Rekapitulace stavby'!AN13</f>
        <v>Vyplň údaj</v>
      </c>
      <c r="L17" s="31"/>
    </row>
    <row r="18" spans="2:12" s="1" customFormat="1" ht="18" customHeight="1">
      <c r="B18" s="31"/>
      <c r="E18" s="239" t="str">
        <f>'Rekapitulace stavby'!E14</f>
        <v>Vyplň údaj</v>
      </c>
      <c r="F18" s="223"/>
      <c r="G18" s="223"/>
      <c r="H18" s="223"/>
      <c r="I18" s="26" t="s">
        <v>26</v>
      </c>
      <c r="J18" s="27" t="str">
        <f>'Rekapitulace stavby'!AN14</f>
        <v>Vyplň údaj</v>
      </c>
      <c r="L18" s="31"/>
    </row>
    <row r="19" spans="2:12" s="1" customFormat="1" ht="6.95" customHeight="1">
      <c r="B19" s="31"/>
      <c r="L19" s="31"/>
    </row>
    <row r="20" spans="2:12" s="1" customFormat="1" ht="12" customHeight="1">
      <c r="B20" s="31"/>
      <c r="D20" s="26" t="s">
        <v>29</v>
      </c>
      <c r="I20" s="26" t="s">
        <v>25</v>
      </c>
      <c r="J20" s="24" t="str">
        <f>IF('Rekapitulace stavby'!AN16="","",'Rekapitulace stavby'!AN16)</f>
        <v/>
      </c>
      <c r="L20" s="31"/>
    </row>
    <row r="21" spans="2:12" s="1" customFormat="1" ht="18" customHeight="1">
      <c r="B21" s="31"/>
      <c r="E21" s="24" t="str">
        <f>IF('Rekapitulace stavby'!E17="","",'Rekapitulace stavby'!E17)</f>
        <v xml:space="preserve"> </v>
      </c>
      <c r="I21" s="26" t="s">
        <v>26</v>
      </c>
      <c r="J21" s="24" t="str">
        <f>IF('Rekapitulace stavby'!AN17="","",'Rekapitulace stavby'!AN17)</f>
        <v/>
      </c>
      <c r="L21" s="31"/>
    </row>
    <row r="22" spans="2:12" s="1" customFormat="1" ht="6.95" customHeight="1">
      <c r="B22" s="31"/>
      <c r="L22" s="31"/>
    </row>
    <row r="23" spans="2:12" s="1" customFormat="1" ht="12" customHeight="1">
      <c r="B23" s="31"/>
      <c r="D23" s="26" t="s">
        <v>31</v>
      </c>
      <c r="I23" s="26" t="s">
        <v>25</v>
      </c>
      <c r="J23" s="24" t="str">
        <f>IF('Rekapitulace stavby'!AN19="","",'Rekapitulace stavby'!AN19)</f>
        <v/>
      </c>
      <c r="L23" s="31"/>
    </row>
    <row r="24" spans="2:12" s="1" customFormat="1" ht="18" customHeight="1">
      <c r="B24" s="31"/>
      <c r="E24" s="24" t="str">
        <f>IF('Rekapitulace stavby'!E20="","",'Rekapitulace stavby'!E20)</f>
        <v xml:space="preserve"> </v>
      </c>
      <c r="I24" s="26" t="s">
        <v>26</v>
      </c>
      <c r="J24" s="24" t="str">
        <f>IF('Rekapitulace stavby'!AN20="","",'Rekapitulace stavby'!AN20)</f>
        <v/>
      </c>
      <c r="L24" s="31"/>
    </row>
    <row r="25" spans="2:12" s="1" customFormat="1" ht="6.95" customHeight="1">
      <c r="B25" s="31"/>
      <c r="L25" s="31"/>
    </row>
    <row r="26" spans="2:12" s="1" customFormat="1" ht="12" customHeight="1">
      <c r="B26" s="31"/>
      <c r="D26" s="26" t="s">
        <v>32</v>
      </c>
      <c r="L26" s="31"/>
    </row>
    <row r="27" spans="2:12" s="7" customFormat="1" ht="16.5" customHeight="1">
      <c r="B27" s="93"/>
      <c r="E27" s="227" t="s">
        <v>1</v>
      </c>
      <c r="F27" s="227"/>
      <c r="G27" s="227"/>
      <c r="H27" s="227"/>
      <c r="L27" s="93"/>
    </row>
    <row r="28" spans="2:12" s="1" customFormat="1" ht="6.95" customHeight="1">
      <c r="B28" s="31"/>
      <c r="L28" s="31"/>
    </row>
    <row r="29" spans="2:12" s="1" customFormat="1" ht="6.95" customHeight="1">
      <c r="B29" s="31"/>
      <c r="D29" s="52"/>
      <c r="E29" s="52"/>
      <c r="F29" s="52"/>
      <c r="G29" s="52"/>
      <c r="H29" s="52"/>
      <c r="I29" s="52"/>
      <c r="J29" s="52"/>
      <c r="K29" s="52"/>
      <c r="L29" s="31"/>
    </row>
    <row r="30" spans="2:12" s="1" customFormat="1" ht="25.35" customHeight="1">
      <c r="B30" s="31"/>
      <c r="D30" s="94" t="s">
        <v>33</v>
      </c>
      <c r="J30" s="65">
        <f>ROUND(J120, 2)</f>
        <v>0</v>
      </c>
      <c r="L30" s="31"/>
    </row>
    <row r="31" spans="2:12" s="1" customFormat="1" ht="6.95" customHeight="1">
      <c r="B31" s="31"/>
      <c r="D31" s="52"/>
      <c r="E31" s="52"/>
      <c r="F31" s="52"/>
      <c r="G31" s="52"/>
      <c r="H31" s="52"/>
      <c r="I31" s="52"/>
      <c r="J31" s="52"/>
      <c r="K31" s="52"/>
      <c r="L31" s="31"/>
    </row>
    <row r="32" spans="2:12" s="1" customFormat="1" ht="14.45" customHeight="1">
      <c r="B32" s="31"/>
      <c r="F32" s="34" t="s">
        <v>35</v>
      </c>
      <c r="I32" s="34" t="s">
        <v>34</v>
      </c>
      <c r="J32" s="34" t="s">
        <v>36</v>
      </c>
      <c r="L32" s="31"/>
    </row>
    <row r="33" spans="2:12" s="1" customFormat="1" ht="14.45" customHeight="1">
      <c r="B33" s="31"/>
      <c r="D33" s="54" t="s">
        <v>37</v>
      </c>
      <c r="E33" s="26" t="s">
        <v>38</v>
      </c>
      <c r="F33" s="85">
        <f>ROUND((SUM(BE120:BE178)),  2)</f>
        <v>0</v>
      </c>
      <c r="I33" s="95">
        <v>0.21</v>
      </c>
      <c r="J33" s="85">
        <f>ROUND(((SUM(BE120:BE178))*I33),  2)</f>
        <v>0</v>
      </c>
      <c r="L33" s="31"/>
    </row>
    <row r="34" spans="2:12" s="1" customFormat="1" ht="14.45" customHeight="1">
      <c r="B34" s="31"/>
      <c r="E34" s="26" t="s">
        <v>39</v>
      </c>
      <c r="F34" s="85">
        <f>ROUND((SUM(BF120:BF178)),  2)</f>
        <v>0</v>
      </c>
      <c r="I34" s="95">
        <v>0.15</v>
      </c>
      <c r="J34" s="85">
        <f>ROUND(((SUM(BF120:BF178))*I34),  2)</f>
        <v>0</v>
      </c>
      <c r="L34" s="31"/>
    </row>
    <row r="35" spans="2:12" s="1" customFormat="1" ht="14.45" hidden="1" customHeight="1">
      <c r="B35" s="31"/>
      <c r="E35" s="26" t="s">
        <v>40</v>
      </c>
      <c r="F35" s="85">
        <f>ROUND((SUM(BG120:BG178)),  2)</f>
        <v>0</v>
      </c>
      <c r="I35" s="95">
        <v>0.21</v>
      </c>
      <c r="J35" s="85">
        <f>0</f>
        <v>0</v>
      </c>
      <c r="L35" s="31"/>
    </row>
    <row r="36" spans="2:12" s="1" customFormat="1" ht="14.45" hidden="1" customHeight="1">
      <c r="B36" s="31"/>
      <c r="E36" s="26" t="s">
        <v>41</v>
      </c>
      <c r="F36" s="85">
        <f>ROUND((SUM(BH120:BH178)),  2)</f>
        <v>0</v>
      </c>
      <c r="I36" s="95">
        <v>0.15</v>
      </c>
      <c r="J36" s="85">
        <f>0</f>
        <v>0</v>
      </c>
      <c r="L36" s="31"/>
    </row>
    <row r="37" spans="2:12" s="1" customFormat="1" ht="14.45" hidden="1" customHeight="1">
      <c r="B37" s="31"/>
      <c r="E37" s="26" t="s">
        <v>42</v>
      </c>
      <c r="F37" s="85">
        <f>ROUND((SUM(BI120:BI178)),  2)</f>
        <v>0</v>
      </c>
      <c r="I37" s="95">
        <v>0</v>
      </c>
      <c r="J37" s="85">
        <f>0</f>
        <v>0</v>
      </c>
      <c r="L37" s="31"/>
    </row>
    <row r="38" spans="2:12" s="1" customFormat="1" ht="6.95" customHeight="1">
      <c r="B38" s="31"/>
      <c r="L38" s="31"/>
    </row>
    <row r="39" spans="2:12" s="1" customFormat="1" ht="25.35" customHeight="1">
      <c r="B39" s="31"/>
      <c r="C39" s="96"/>
      <c r="D39" s="97" t="s">
        <v>43</v>
      </c>
      <c r="E39" s="56"/>
      <c r="F39" s="56"/>
      <c r="G39" s="98" t="s">
        <v>44</v>
      </c>
      <c r="H39" s="99" t="s">
        <v>45</v>
      </c>
      <c r="I39" s="56"/>
      <c r="J39" s="100">
        <f>SUM(J30:J37)</f>
        <v>0</v>
      </c>
      <c r="K39" s="101"/>
      <c r="L39" s="31"/>
    </row>
    <row r="40" spans="2:12" s="1" customFormat="1" ht="14.45" customHeight="1">
      <c r="B40" s="31"/>
      <c r="L40" s="31"/>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46</v>
      </c>
      <c r="E50" s="41"/>
      <c r="F50" s="41"/>
      <c r="G50" s="40" t="s">
        <v>47</v>
      </c>
      <c r="H50" s="41"/>
      <c r="I50" s="41"/>
      <c r="J50" s="41"/>
      <c r="K50" s="41"/>
      <c r="L50" s="31"/>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2.75">
      <c r="B61" s="31"/>
      <c r="D61" s="42" t="s">
        <v>48</v>
      </c>
      <c r="E61" s="33"/>
      <c r="F61" s="102" t="s">
        <v>49</v>
      </c>
      <c r="G61" s="42" t="s">
        <v>48</v>
      </c>
      <c r="H61" s="33"/>
      <c r="I61" s="33"/>
      <c r="J61" s="103" t="s">
        <v>49</v>
      </c>
      <c r="K61" s="33"/>
      <c r="L61" s="31"/>
    </row>
    <row r="62" spans="2:12">
      <c r="B62" s="19"/>
      <c r="L62" s="19"/>
    </row>
    <row r="63" spans="2:12">
      <c r="B63" s="19"/>
      <c r="L63" s="19"/>
    </row>
    <row r="64" spans="2:12">
      <c r="B64" s="19"/>
      <c r="L64" s="19"/>
    </row>
    <row r="65" spans="2:12" s="1" customFormat="1" ht="12.75">
      <c r="B65" s="31"/>
      <c r="D65" s="40" t="s">
        <v>50</v>
      </c>
      <c r="E65" s="41"/>
      <c r="F65" s="41"/>
      <c r="G65" s="40" t="s">
        <v>51</v>
      </c>
      <c r="H65" s="41"/>
      <c r="I65" s="41"/>
      <c r="J65" s="41"/>
      <c r="K65" s="41"/>
      <c r="L65" s="31"/>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2.75">
      <c r="B76" s="31"/>
      <c r="D76" s="42" t="s">
        <v>48</v>
      </c>
      <c r="E76" s="33"/>
      <c r="F76" s="102" t="s">
        <v>49</v>
      </c>
      <c r="G76" s="42" t="s">
        <v>48</v>
      </c>
      <c r="H76" s="33"/>
      <c r="I76" s="33"/>
      <c r="J76" s="103" t="s">
        <v>49</v>
      </c>
      <c r="K76" s="33"/>
      <c r="L76" s="31"/>
    </row>
    <row r="77" spans="2:12" s="1" customFormat="1" ht="14.45" customHeight="1">
      <c r="B77" s="43"/>
      <c r="C77" s="44"/>
      <c r="D77" s="44"/>
      <c r="E77" s="44"/>
      <c r="F77" s="44"/>
      <c r="G77" s="44"/>
      <c r="H77" s="44"/>
      <c r="I77" s="44"/>
      <c r="J77" s="44"/>
      <c r="K77" s="44"/>
      <c r="L77" s="31"/>
    </row>
    <row r="81" spans="2:47" s="1" customFormat="1" ht="6.95" customHeight="1">
      <c r="B81" s="45"/>
      <c r="C81" s="46"/>
      <c r="D81" s="46"/>
      <c r="E81" s="46"/>
      <c r="F81" s="46"/>
      <c r="G81" s="46"/>
      <c r="H81" s="46"/>
      <c r="I81" s="46"/>
      <c r="J81" s="46"/>
      <c r="K81" s="46"/>
      <c r="L81" s="31"/>
    </row>
    <row r="82" spans="2:47" s="1" customFormat="1" ht="24.95" customHeight="1">
      <c r="B82" s="31"/>
      <c r="C82" s="20" t="s">
        <v>126</v>
      </c>
      <c r="L82" s="31"/>
    </row>
    <row r="83" spans="2:47" s="1" customFormat="1" ht="6.95" customHeight="1">
      <c r="B83" s="31"/>
      <c r="L83" s="31"/>
    </row>
    <row r="84" spans="2:47" s="1" customFormat="1" ht="12" customHeight="1">
      <c r="B84" s="31"/>
      <c r="C84" s="26" t="s">
        <v>16</v>
      </c>
      <c r="L84" s="31"/>
    </row>
    <row r="85" spans="2:47" s="1" customFormat="1" ht="16.5" customHeight="1">
      <c r="B85" s="31"/>
      <c r="E85" s="237" t="str">
        <f>E7</f>
        <v>Nemocnice TGM Hodonín, PD modernizace OS</v>
      </c>
      <c r="F85" s="238"/>
      <c r="G85" s="238"/>
      <c r="H85" s="238"/>
      <c r="L85" s="31"/>
    </row>
    <row r="86" spans="2:47" s="1" customFormat="1" ht="12" customHeight="1">
      <c r="B86" s="31"/>
      <c r="C86" s="26" t="s">
        <v>122</v>
      </c>
      <c r="L86" s="31"/>
    </row>
    <row r="87" spans="2:47" s="1" customFormat="1" ht="16.5" customHeight="1">
      <c r="B87" s="31"/>
      <c r="E87" s="231" t="str">
        <f>E9</f>
        <v>D.1.4e - Slaboproudá elektrotechnika</v>
      </c>
      <c r="F87" s="236"/>
      <c r="G87" s="236"/>
      <c r="H87" s="236"/>
      <c r="L87" s="31"/>
    </row>
    <row r="88" spans="2:47" s="1" customFormat="1" ht="6.95" customHeight="1">
      <c r="B88" s="31"/>
      <c r="L88" s="31"/>
    </row>
    <row r="89" spans="2:47" s="1" customFormat="1" ht="12" customHeight="1">
      <c r="B89" s="31"/>
      <c r="C89" s="26" t="s">
        <v>20</v>
      </c>
      <c r="F89" s="24" t="str">
        <f>F12</f>
        <v xml:space="preserve"> </v>
      </c>
      <c r="I89" s="26" t="s">
        <v>22</v>
      </c>
      <c r="J89" s="51" t="str">
        <f>IF(J12="","",J12)</f>
        <v>7.2.2023</v>
      </c>
      <c r="L89" s="31"/>
    </row>
    <row r="90" spans="2:47" s="1" customFormat="1" ht="6.95" customHeight="1">
      <c r="B90" s="31"/>
      <c r="L90" s="31"/>
    </row>
    <row r="91" spans="2:47" s="1" customFormat="1" ht="15.2" customHeight="1">
      <c r="B91" s="31"/>
      <c r="C91" s="26" t="s">
        <v>24</v>
      </c>
      <c r="F91" s="24" t="str">
        <f>E15</f>
        <v xml:space="preserve"> </v>
      </c>
      <c r="I91" s="26" t="s">
        <v>29</v>
      </c>
      <c r="J91" s="29" t="str">
        <f>E21</f>
        <v xml:space="preserve"> </v>
      </c>
      <c r="L91" s="31"/>
    </row>
    <row r="92" spans="2:47" s="1" customFormat="1" ht="15.2" customHeight="1">
      <c r="B92" s="31"/>
      <c r="C92" s="26" t="s">
        <v>27</v>
      </c>
      <c r="F92" s="24" t="str">
        <f>IF(E18="","",E18)</f>
        <v>Vyplň údaj</v>
      </c>
      <c r="I92" s="26" t="s">
        <v>31</v>
      </c>
      <c r="J92" s="29" t="str">
        <f>E24</f>
        <v xml:space="preserve"> </v>
      </c>
      <c r="L92" s="31"/>
    </row>
    <row r="93" spans="2:47" s="1" customFormat="1" ht="10.35" customHeight="1">
      <c r="B93" s="31"/>
      <c r="L93" s="31"/>
    </row>
    <row r="94" spans="2:47" s="1" customFormat="1" ht="29.25" customHeight="1">
      <c r="B94" s="31"/>
      <c r="C94" s="104" t="s">
        <v>127</v>
      </c>
      <c r="D94" s="96"/>
      <c r="E94" s="96"/>
      <c r="F94" s="96"/>
      <c r="G94" s="96"/>
      <c r="H94" s="96"/>
      <c r="I94" s="96"/>
      <c r="J94" s="105" t="s">
        <v>128</v>
      </c>
      <c r="K94" s="96"/>
      <c r="L94" s="31"/>
    </row>
    <row r="95" spans="2:47" s="1" customFormat="1" ht="10.35" customHeight="1">
      <c r="B95" s="31"/>
      <c r="L95" s="31"/>
    </row>
    <row r="96" spans="2:47" s="1" customFormat="1" ht="22.9" customHeight="1">
      <c r="B96" s="31"/>
      <c r="C96" s="106" t="s">
        <v>129</v>
      </c>
      <c r="J96" s="65">
        <f>J120</f>
        <v>0</v>
      </c>
      <c r="L96" s="31"/>
      <c r="AU96" s="16" t="s">
        <v>130</v>
      </c>
    </row>
    <row r="97" spans="2:12" s="8" customFormat="1" ht="24.95" customHeight="1">
      <c r="B97" s="107"/>
      <c r="D97" s="108" t="s">
        <v>1056</v>
      </c>
      <c r="E97" s="109"/>
      <c r="F97" s="109"/>
      <c r="G97" s="109"/>
      <c r="H97" s="109"/>
      <c r="I97" s="109"/>
      <c r="J97" s="110">
        <f>J121</f>
        <v>0</v>
      </c>
      <c r="L97" s="107"/>
    </row>
    <row r="98" spans="2:12" s="8" customFormat="1" ht="24.95" customHeight="1">
      <c r="B98" s="107"/>
      <c r="D98" s="108" t="s">
        <v>1057</v>
      </c>
      <c r="E98" s="109"/>
      <c r="F98" s="109"/>
      <c r="G98" s="109"/>
      <c r="H98" s="109"/>
      <c r="I98" s="109"/>
      <c r="J98" s="110">
        <f>J154</f>
        <v>0</v>
      </c>
      <c r="L98" s="107"/>
    </row>
    <row r="99" spans="2:12" s="8" customFormat="1" ht="24.95" customHeight="1">
      <c r="B99" s="107"/>
      <c r="D99" s="108" t="s">
        <v>1058</v>
      </c>
      <c r="E99" s="109"/>
      <c r="F99" s="109"/>
      <c r="G99" s="109"/>
      <c r="H99" s="109"/>
      <c r="I99" s="109"/>
      <c r="J99" s="110">
        <f>J165</f>
        <v>0</v>
      </c>
      <c r="L99" s="107"/>
    </row>
    <row r="100" spans="2:12" s="8" customFormat="1" ht="24.95" customHeight="1">
      <c r="B100" s="107"/>
      <c r="D100" s="108" t="s">
        <v>1059</v>
      </c>
      <c r="E100" s="109"/>
      <c r="F100" s="109"/>
      <c r="G100" s="109"/>
      <c r="H100" s="109"/>
      <c r="I100" s="109"/>
      <c r="J100" s="110">
        <f>J170</f>
        <v>0</v>
      </c>
      <c r="L100" s="107"/>
    </row>
    <row r="101" spans="2:12" s="1" customFormat="1" ht="21.75" customHeight="1">
      <c r="B101" s="31"/>
      <c r="L101" s="31"/>
    </row>
    <row r="102" spans="2:12" s="1" customFormat="1" ht="6.95" customHeight="1">
      <c r="B102" s="43"/>
      <c r="C102" s="44"/>
      <c r="D102" s="44"/>
      <c r="E102" s="44"/>
      <c r="F102" s="44"/>
      <c r="G102" s="44"/>
      <c r="H102" s="44"/>
      <c r="I102" s="44"/>
      <c r="J102" s="44"/>
      <c r="K102" s="44"/>
      <c r="L102" s="31"/>
    </row>
    <row r="106" spans="2:12" s="1" customFormat="1" ht="6.95" customHeight="1">
      <c r="B106" s="45"/>
      <c r="C106" s="46"/>
      <c r="D106" s="46"/>
      <c r="E106" s="46"/>
      <c r="F106" s="46"/>
      <c r="G106" s="46"/>
      <c r="H106" s="46"/>
      <c r="I106" s="46"/>
      <c r="J106" s="46"/>
      <c r="K106" s="46"/>
      <c r="L106" s="31"/>
    </row>
    <row r="107" spans="2:12" s="1" customFormat="1" ht="24.95" customHeight="1">
      <c r="B107" s="31"/>
      <c r="C107" s="20" t="s">
        <v>133</v>
      </c>
      <c r="L107" s="31"/>
    </row>
    <row r="108" spans="2:12" s="1" customFormat="1" ht="6.95" customHeight="1">
      <c r="B108" s="31"/>
      <c r="L108" s="31"/>
    </row>
    <row r="109" spans="2:12" s="1" customFormat="1" ht="12" customHeight="1">
      <c r="B109" s="31"/>
      <c r="C109" s="26" t="s">
        <v>16</v>
      </c>
      <c r="L109" s="31"/>
    </row>
    <row r="110" spans="2:12" s="1" customFormat="1" ht="16.5" customHeight="1">
      <c r="B110" s="31"/>
      <c r="E110" s="237" t="str">
        <f>E7</f>
        <v>Nemocnice TGM Hodonín, PD modernizace OS</v>
      </c>
      <c r="F110" s="238"/>
      <c r="G110" s="238"/>
      <c r="H110" s="238"/>
      <c r="L110" s="31"/>
    </row>
    <row r="111" spans="2:12" s="1" customFormat="1" ht="12" customHeight="1">
      <c r="B111" s="31"/>
      <c r="C111" s="26" t="s">
        <v>122</v>
      </c>
      <c r="L111" s="31"/>
    </row>
    <row r="112" spans="2:12" s="1" customFormat="1" ht="16.5" customHeight="1">
      <c r="B112" s="31"/>
      <c r="E112" s="231" t="str">
        <f>E9</f>
        <v>D.1.4e - Slaboproudá elektrotechnika</v>
      </c>
      <c r="F112" s="236"/>
      <c r="G112" s="236"/>
      <c r="H112" s="236"/>
      <c r="L112" s="31"/>
    </row>
    <row r="113" spans="2:65" s="1" customFormat="1" ht="6.95" customHeight="1">
      <c r="B113" s="31"/>
      <c r="L113" s="31"/>
    </row>
    <row r="114" spans="2:65" s="1" customFormat="1" ht="12" customHeight="1">
      <c r="B114" s="31"/>
      <c r="C114" s="26" t="s">
        <v>20</v>
      </c>
      <c r="F114" s="24" t="str">
        <f>F12</f>
        <v xml:space="preserve"> </v>
      </c>
      <c r="I114" s="26" t="s">
        <v>22</v>
      </c>
      <c r="J114" s="51" t="str">
        <f>IF(J12="","",J12)</f>
        <v>7.2.2023</v>
      </c>
      <c r="L114" s="31"/>
    </row>
    <row r="115" spans="2:65" s="1" customFormat="1" ht="6.95" customHeight="1">
      <c r="B115" s="31"/>
      <c r="L115" s="31"/>
    </row>
    <row r="116" spans="2:65" s="1" customFormat="1" ht="15.2" customHeight="1">
      <c r="B116" s="31"/>
      <c r="C116" s="26" t="s">
        <v>24</v>
      </c>
      <c r="F116" s="24" t="str">
        <f>E15</f>
        <v xml:space="preserve"> </v>
      </c>
      <c r="I116" s="26" t="s">
        <v>29</v>
      </c>
      <c r="J116" s="29" t="str">
        <f>E21</f>
        <v xml:space="preserve"> </v>
      </c>
      <c r="L116" s="31"/>
    </row>
    <row r="117" spans="2:65" s="1" customFormat="1" ht="15.2" customHeight="1">
      <c r="B117" s="31"/>
      <c r="C117" s="26" t="s">
        <v>27</v>
      </c>
      <c r="F117" s="24" t="str">
        <f>IF(E18="","",E18)</f>
        <v>Vyplň údaj</v>
      </c>
      <c r="I117" s="26" t="s">
        <v>31</v>
      </c>
      <c r="J117" s="29" t="str">
        <f>E24</f>
        <v xml:space="preserve"> </v>
      </c>
      <c r="L117" s="31"/>
    </row>
    <row r="118" spans="2:65" s="1" customFormat="1" ht="10.35" customHeight="1">
      <c r="B118" s="31"/>
      <c r="L118" s="31"/>
    </row>
    <row r="119" spans="2:65" s="9" customFormat="1" ht="29.25" customHeight="1">
      <c r="B119" s="111"/>
      <c r="C119" s="112" t="s">
        <v>134</v>
      </c>
      <c r="D119" s="113" t="s">
        <v>58</v>
      </c>
      <c r="E119" s="113" t="s">
        <v>54</v>
      </c>
      <c r="F119" s="113" t="s">
        <v>55</v>
      </c>
      <c r="G119" s="113" t="s">
        <v>135</v>
      </c>
      <c r="H119" s="113" t="s">
        <v>136</v>
      </c>
      <c r="I119" s="113" t="s">
        <v>137</v>
      </c>
      <c r="J119" s="114" t="s">
        <v>128</v>
      </c>
      <c r="K119" s="115" t="s">
        <v>138</v>
      </c>
      <c r="L119" s="111"/>
      <c r="M119" s="58" t="s">
        <v>1</v>
      </c>
      <c r="N119" s="59" t="s">
        <v>37</v>
      </c>
      <c r="O119" s="59" t="s">
        <v>139</v>
      </c>
      <c r="P119" s="59" t="s">
        <v>140</v>
      </c>
      <c r="Q119" s="59" t="s">
        <v>141</v>
      </c>
      <c r="R119" s="59" t="s">
        <v>142</v>
      </c>
      <c r="S119" s="59" t="s">
        <v>143</v>
      </c>
      <c r="T119" s="59" t="s">
        <v>144</v>
      </c>
      <c r="U119" s="60" t="s">
        <v>145</v>
      </c>
    </row>
    <row r="120" spans="2:65" s="1" customFormat="1" ht="22.9" customHeight="1">
      <c r="B120" s="31"/>
      <c r="C120" s="63" t="s">
        <v>146</v>
      </c>
      <c r="J120" s="116">
        <f>BK120</f>
        <v>0</v>
      </c>
      <c r="L120" s="31"/>
      <c r="M120" s="61"/>
      <c r="N120" s="52"/>
      <c r="O120" s="52"/>
      <c r="P120" s="117">
        <f>P121+P154+P165+P170</f>
        <v>0</v>
      </c>
      <c r="Q120" s="52"/>
      <c r="R120" s="117">
        <f>R121+R154+R165+R170</f>
        <v>0</v>
      </c>
      <c r="S120" s="52"/>
      <c r="T120" s="117">
        <f>T121+T154+T165+T170</f>
        <v>0</v>
      </c>
      <c r="U120" s="53"/>
      <c r="AT120" s="16" t="s">
        <v>72</v>
      </c>
      <c r="AU120" s="16" t="s">
        <v>130</v>
      </c>
      <c r="BK120" s="118">
        <f>BK121+BK154+BK165+BK170</f>
        <v>0</v>
      </c>
    </row>
    <row r="121" spans="2:65" s="10" customFormat="1" ht="25.9" customHeight="1">
      <c r="B121" s="119"/>
      <c r="D121" s="120" t="s">
        <v>72</v>
      </c>
      <c r="E121" s="121" t="s">
        <v>1060</v>
      </c>
      <c r="F121" s="121" t="s">
        <v>1060</v>
      </c>
      <c r="I121" s="122"/>
      <c r="J121" s="123">
        <f>BK121</f>
        <v>0</v>
      </c>
      <c r="L121" s="119"/>
      <c r="M121" s="124"/>
      <c r="P121" s="125">
        <f>SUM(P122:P153)</f>
        <v>0</v>
      </c>
      <c r="R121" s="125">
        <f>SUM(R122:R153)</f>
        <v>0</v>
      </c>
      <c r="T121" s="125">
        <f>SUM(T122:T153)</f>
        <v>0</v>
      </c>
      <c r="U121" s="126"/>
      <c r="AR121" s="120" t="s">
        <v>79</v>
      </c>
      <c r="AT121" s="127" t="s">
        <v>72</v>
      </c>
      <c r="AU121" s="127" t="s">
        <v>12</v>
      </c>
      <c r="AY121" s="120" t="s">
        <v>148</v>
      </c>
      <c r="BK121" s="128">
        <f>SUM(BK122:BK153)</f>
        <v>0</v>
      </c>
    </row>
    <row r="122" spans="2:65" s="1" customFormat="1" ht="49.15" customHeight="1">
      <c r="B122" s="31"/>
      <c r="C122" s="129" t="s">
        <v>147</v>
      </c>
      <c r="D122" s="129" t="s">
        <v>149</v>
      </c>
      <c r="E122" s="130" t="s">
        <v>1061</v>
      </c>
      <c r="F122" s="131" t="s">
        <v>1062</v>
      </c>
      <c r="G122" s="132" t="s">
        <v>455</v>
      </c>
      <c r="H122" s="133">
        <v>1</v>
      </c>
      <c r="I122" s="134"/>
      <c r="J122" s="135">
        <f>ROUND(I122*H122,2)</f>
        <v>0</v>
      </c>
      <c r="K122" s="136"/>
      <c r="L122" s="31"/>
      <c r="M122" s="137" t="s">
        <v>1</v>
      </c>
      <c r="N122" s="138" t="s">
        <v>38</v>
      </c>
      <c r="P122" s="139">
        <f>O122*H122</f>
        <v>0</v>
      </c>
      <c r="Q122" s="139">
        <v>0</v>
      </c>
      <c r="R122" s="139">
        <f>Q122*H122</f>
        <v>0</v>
      </c>
      <c r="S122" s="139">
        <v>0</v>
      </c>
      <c r="T122" s="139">
        <f>S122*H122</f>
        <v>0</v>
      </c>
      <c r="U122" s="140" t="s">
        <v>1</v>
      </c>
      <c r="AR122" s="141" t="s">
        <v>153</v>
      </c>
      <c r="AT122" s="141" t="s">
        <v>149</v>
      </c>
      <c r="AU122" s="141" t="s">
        <v>79</v>
      </c>
      <c r="AY122" s="16" t="s">
        <v>148</v>
      </c>
      <c r="BE122" s="142">
        <f>IF(N122="základní",J122,0)</f>
        <v>0</v>
      </c>
      <c r="BF122" s="142">
        <f>IF(N122="snížená",J122,0)</f>
        <v>0</v>
      </c>
      <c r="BG122" s="142">
        <f>IF(N122="zákl. přenesená",J122,0)</f>
        <v>0</v>
      </c>
      <c r="BH122" s="142">
        <f>IF(N122="sníž. přenesená",J122,0)</f>
        <v>0</v>
      </c>
      <c r="BI122" s="142">
        <f>IF(N122="nulová",J122,0)</f>
        <v>0</v>
      </c>
      <c r="BJ122" s="16" t="s">
        <v>79</v>
      </c>
      <c r="BK122" s="142">
        <f>ROUND(I122*H122,2)</f>
        <v>0</v>
      </c>
      <c r="BL122" s="16" t="s">
        <v>153</v>
      </c>
      <c r="BM122" s="141" t="s">
        <v>1063</v>
      </c>
    </row>
    <row r="123" spans="2:65" s="1" customFormat="1" ht="29.25">
      <c r="B123" s="31"/>
      <c r="D123" s="143" t="s">
        <v>154</v>
      </c>
      <c r="F123" s="144" t="s">
        <v>1062</v>
      </c>
      <c r="I123" s="145"/>
      <c r="L123" s="31"/>
      <c r="M123" s="146"/>
      <c r="U123" s="55"/>
      <c r="AT123" s="16" t="s">
        <v>154</v>
      </c>
      <c r="AU123" s="16" t="s">
        <v>79</v>
      </c>
    </row>
    <row r="124" spans="2:65" s="1" customFormat="1" ht="24.2" customHeight="1">
      <c r="B124" s="31"/>
      <c r="C124" s="129" t="s">
        <v>168</v>
      </c>
      <c r="D124" s="129" t="s">
        <v>149</v>
      </c>
      <c r="E124" s="130" t="s">
        <v>1064</v>
      </c>
      <c r="F124" s="131" t="s">
        <v>1065</v>
      </c>
      <c r="G124" s="132" t="s">
        <v>455</v>
      </c>
      <c r="H124" s="133">
        <v>1</v>
      </c>
      <c r="I124" s="134"/>
      <c r="J124" s="135">
        <f>ROUND(I124*H124,2)</f>
        <v>0</v>
      </c>
      <c r="K124" s="136"/>
      <c r="L124" s="31"/>
      <c r="M124" s="137" t="s">
        <v>1</v>
      </c>
      <c r="N124" s="138" t="s">
        <v>38</v>
      </c>
      <c r="P124" s="139">
        <f>O124*H124</f>
        <v>0</v>
      </c>
      <c r="Q124" s="139">
        <v>0</v>
      </c>
      <c r="R124" s="139">
        <f>Q124*H124</f>
        <v>0</v>
      </c>
      <c r="S124" s="139">
        <v>0</v>
      </c>
      <c r="T124" s="139">
        <f>S124*H124</f>
        <v>0</v>
      </c>
      <c r="U124" s="140" t="s">
        <v>1</v>
      </c>
      <c r="AR124" s="141" t="s">
        <v>153</v>
      </c>
      <c r="AT124" s="141" t="s">
        <v>149</v>
      </c>
      <c r="AU124" s="141" t="s">
        <v>79</v>
      </c>
      <c r="AY124" s="16" t="s">
        <v>148</v>
      </c>
      <c r="BE124" s="142">
        <f>IF(N124="základní",J124,0)</f>
        <v>0</v>
      </c>
      <c r="BF124" s="142">
        <f>IF(N124="snížená",J124,0)</f>
        <v>0</v>
      </c>
      <c r="BG124" s="142">
        <f>IF(N124="zákl. přenesená",J124,0)</f>
        <v>0</v>
      </c>
      <c r="BH124" s="142">
        <f>IF(N124="sníž. přenesená",J124,0)</f>
        <v>0</v>
      </c>
      <c r="BI124" s="142">
        <f>IF(N124="nulová",J124,0)</f>
        <v>0</v>
      </c>
      <c r="BJ124" s="16" t="s">
        <v>79</v>
      </c>
      <c r="BK124" s="142">
        <f>ROUND(I124*H124,2)</f>
        <v>0</v>
      </c>
      <c r="BL124" s="16" t="s">
        <v>153</v>
      </c>
      <c r="BM124" s="141" t="s">
        <v>1066</v>
      </c>
    </row>
    <row r="125" spans="2:65" s="1" customFormat="1" ht="19.5">
      <c r="B125" s="31"/>
      <c r="D125" s="143" t="s">
        <v>154</v>
      </c>
      <c r="F125" s="144" t="s">
        <v>1065</v>
      </c>
      <c r="I125" s="145"/>
      <c r="L125" s="31"/>
      <c r="M125" s="146"/>
      <c r="U125" s="55"/>
      <c r="AT125" s="16" t="s">
        <v>154</v>
      </c>
      <c r="AU125" s="16" t="s">
        <v>79</v>
      </c>
    </row>
    <row r="126" spans="2:65" s="1" customFormat="1" ht="16.5" customHeight="1">
      <c r="B126" s="31"/>
      <c r="C126" s="129" t="s">
        <v>191</v>
      </c>
      <c r="D126" s="129" t="s">
        <v>149</v>
      </c>
      <c r="E126" s="130" t="s">
        <v>1067</v>
      </c>
      <c r="F126" s="131" t="s">
        <v>1068</v>
      </c>
      <c r="G126" s="132" t="s">
        <v>455</v>
      </c>
      <c r="H126" s="133">
        <v>1</v>
      </c>
      <c r="I126" s="134"/>
      <c r="J126" s="135">
        <f>ROUND(I126*H126,2)</f>
        <v>0</v>
      </c>
      <c r="K126" s="136"/>
      <c r="L126" s="31"/>
      <c r="M126" s="137" t="s">
        <v>1</v>
      </c>
      <c r="N126" s="138" t="s">
        <v>38</v>
      </c>
      <c r="P126" s="139">
        <f>O126*H126</f>
        <v>0</v>
      </c>
      <c r="Q126" s="139">
        <v>0</v>
      </c>
      <c r="R126" s="139">
        <f>Q126*H126</f>
        <v>0</v>
      </c>
      <c r="S126" s="139">
        <v>0</v>
      </c>
      <c r="T126" s="139">
        <f>S126*H126</f>
        <v>0</v>
      </c>
      <c r="U126" s="140" t="s">
        <v>1</v>
      </c>
      <c r="AR126" s="141" t="s">
        <v>153</v>
      </c>
      <c r="AT126" s="141" t="s">
        <v>149</v>
      </c>
      <c r="AU126" s="141" t="s">
        <v>79</v>
      </c>
      <c r="AY126" s="16" t="s">
        <v>148</v>
      </c>
      <c r="BE126" s="142">
        <f>IF(N126="základní",J126,0)</f>
        <v>0</v>
      </c>
      <c r="BF126" s="142">
        <f>IF(N126="snížená",J126,0)</f>
        <v>0</v>
      </c>
      <c r="BG126" s="142">
        <f>IF(N126="zákl. přenesená",J126,0)</f>
        <v>0</v>
      </c>
      <c r="BH126" s="142">
        <f>IF(N126="sníž. přenesená",J126,0)</f>
        <v>0</v>
      </c>
      <c r="BI126" s="142">
        <f>IF(N126="nulová",J126,0)</f>
        <v>0</v>
      </c>
      <c r="BJ126" s="16" t="s">
        <v>79</v>
      </c>
      <c r="BK126" s="142">
        <f>ROUND(I126*H126,2)</f>
        <v>0</v>
      </c>
      <c r="BL126" s="16" t="s">
        <v>153</v>
      </c>
      <c r="BM126" s="141" t="s">
        <v>1069</v>
      </c>
    </row>
    <row r="127" spans="2:65" s="1" customFormat="1">
      <c r="B127" s="31"/>
      <c r="D127" s="143" t="s">
        <v>154</v>
      </c>
      <c r="F127" s="144" t="s">
        <v>1068</v>
      </c>
      <c r="I127" s="145"/>
      <c r="L127" s="31"/>
      <c r="M127" s="146"/>
      <c r="U127" s="55"/>
      <c r="AT127" s="16" t="s">
        <v>154</v>
      </c>
      <c r="AU127" s="16" t="s">
        <v>79</v>
      </c>
    </row>
    <row r="128" spans="2:65" s="1" customFormat="1" ht="24.2" customHeight="1">
      <c r="B128" s="31"/>
      <c r="C128" s="129" t="s">
        <v>172</v>
      </c>
      <c r="D128" s="129" t="s">
        <v>149</v>
      </c>
      <c r="E128" s="130" t="s">
        <v>1070</v>
      </c>
      <c r="F128" s="131" t="s">
        <v>1071</v>
      </c>
      <c r="G128" s="132" t="s">
        <v>455</v>
      </c>
      <c r="H128" s="133">
        <v>2</v>
      </c>
      <c r="I128" s="134"/>
      <c r="J128" s="135">
        <f>ROUND(I128*H128,2)</f>
        <v>0</v>
      </c>
      <c r="K128" s="136"/>
      <c r="L128" s="31"/>
      <c r="M128" s="137" t="s">
        <v>1</v>
      </c>
      <c r="N128" s="138" t="s">
        <v>38</v>
      </c>
      <c r="P128" s="139">
        <f>O128*H128</f>
        <v>0</v>
      </c>
      <c r="Q128" s="139">
        <v>0</v>
      </c>
      <c r="R128" s="139">
        <f>Q128*H128</f>
        <v>0</v>
      </c>
      <c r="S128" s="139">
        <v>0</v>
      </c>
      <c r="T128" s="139">
        <f>S128*H128</f>
        <v>0</v>
      </c>
      <c r="U128" s="140" t="s">
        <v>1</v>
      </c>
      <c r="AR128" s="141" t="s">
        <v>153</v>
      </c>
      <c r="AT128" s="141" t="s">
        <v>149</v>
      </c>
      <c r="AU128" s="141" t="s">
        <v>79</v>
      </c>
      <c r="AY128" s="16" t="s">
        <v>148</v>
      </c>
      <c r="BE128" s="142">
        <f>IF(N128="základní",J128,0)</f>
        <v>0</v>
      </c>
      <c r="BF128" s="142">
        <f>IF(N128="snížená",J128,0)</f>
        <v>0</v>
      </c>
      <c r="BG128" s="142">
        <f>IF(N128="zákl. přenesená",J128,0)</f>
        <v>0</v>
      </c>
      <c r="BH128" s="142">
        <f>IF(N128="sníž. přenesená",J128,0)</f>
        <v>0</v>
      </c>
      <c r="BI128" s="142">
        <f>IF(N128="nulová",J128,0)</f>
        <v>0</v>
      </c>
      <c r="BJ128" s="16" t="s">
        <v>79</v>
      </c>
      <c r="BK128" s="142">
        <f>ROUND(I128*H128,2)</f>
        <v>0</v>
      </c>
      <c r="BL128" s="16" t="s">
        <v>153</v>
      </c>
      <c r="BM128" s="141" t="s">
        <v>1072</v>
      </c>
    </row>
    <row r="129" spans="2:65" s="1" customFormat="1" ht="19.5">
      <c r="B129" s="31"/>
      <c r="D129" s="143" t="s">
        <v>154</v>
      </c>
      <c r="F129" s="144" t="s">
        <v>1071</v>
      </c>
      <c r="I129" s="145"/>
      <c r="L129" s="31"/>
      <c r="M129" s="146"/>
      <c r="U129" s="55"/>
      <c r="AT129" s="16" t="s">
        <v>154</v>
      </c>
      <c r="AU129" s="16" t="s">
        <v>79</v>
      </c>
    </row>
    <row r="130" spans="2:65" s="1" customFormat="1" ht="33" customHeight="1">
      <c r="B130" s="31"/>
      <c r="C130" s="129" t="s">
        <v>200</v>
      </c>
      <c r="D130" s="129" t="s">
        <v>149</v>
      </c>
      <c r="E130" s="130" t="s">
        <v>1073</v>
      </c>
      <c r="F130" s="131" t="s">
        <v>1074</v>
      </c>
      <c r="G130" s="132" t="s">
        <v>455</v>
      </c>
      <c r="H130" s="133">
        <v>1</v>
      </c>
      <c r="I130" s="134"/>
      <c r="J130" s="135">
        <f>ROUND(I130*H130,2)</f>
        <v>0</v>
      </c>
      <c r="K130" s="136"/>
      <c r="L130" s="31"/>
      <c r="M130" s="137" t="s">
        <v>1</v>
      </c>
      <c r="N130" s="138" t="s">
        <v>38</v>
      </c>
      <c r="P130" s="139">
        <f>O130*H130</f>
        <v>0</v>
      </c>
      <c r="Q130" s="139">
        <v>0</v>
      </c>
      <c r="R130" s="139">
        <f>Q130*H130</f>
        <v>0</v>
      </c>
      <c r="S130" s="139">
        <v>0</v>
      </c>
      <c r="T130" s="139">
        <f>S130*H130</f>
        <v>0</v>
      </c>
      <c r="U130" s="140" t="s">
        <v>1</v>
      </c>
      <c r="AR130" s="141" t="s">
        <v>153</v>
      </c>
      <c r="AT130" s="141" t="s">
        <v>149</v>
      </c>
      <c r="AU130" s="141" t="s">
        <v>79</v>
      </c>
      <c r="AY130" s="16" t="s">
        <v>148</v>
      </c>
      <c r="BE130" s="142">
        <f>IF(N130="základní",J130,0)</f>
        <v>0</v>
      </c>
      <c r="BF130" s="142">
        <f>IF(N130="snížená",J130,0)</f>
        <v>0</v>
      </c>
      <c r="BG130" s="142">
        <f>IF(N130="zákl. přenesená",J130,0)</f>
        <v>0</v>
      </c>
      <c r="BH130" s="142">
        <f>IF(N130="sníž. přenesená",J130,0)</f>
        <v>0</v>
      </c>
      <c r="BI130" s="142">
        <f>IF(N130="nulová",J130,0)</f>
        <v>0</v>
      </c>
      <c r="BJ130" s="16" t="s">
        <v>79</v>
      </c>
      <c r="BK130" s="142">
        <f>ROUND(I130*H130,2)</f>
        <v>0</v>
      </c>
      <c r="BL130" s="16" t="s">
        <v>153</v>
      </c>
      <c r="BM130" s="141" t="s">
        <v>1075</v>
      </c>
    </row>
    <row r="131" spans="2:65" s="1" customFormat="1" ht="19.5">
      <c r="B131" s="31"/>
      <c r="D131" s="143" t="s">
        <v>154</v>
      </c>
      <c r="F131" s="144" t="s">
        <v>1074</v>
      </c>
      <c r="I131" s="145"/>
      <c r="L131" s="31"/>
      <c r="M131" s="146"/>
      <c r="U131" s="55"/>
      <c r="AT131" s="16" t="s">
        <v>154</v>
      </c>
      <c r="AU131" s="16" t="s">
        <v>79</v>
      </c>
    </row>
    <row r="132" spans="2:65" s="1" customFormat="1" ht="21.75" customHeight="1">
      <c r="B132" s="31"/>
      <c r="C132" s="129" t="s">
        <v>178</v>
      </c>
      <c r="D132" s="129" t="s">
        <v>149</v>
      </c>
      <c r="E132" s="130" t="s">
        <v>1076</v>
      </c>
      <c r="F132" s="131" t="s">
        <v>1077</v>
      </c>
      <c r="G132" s="132" t="s">
        <v>455</v>
      </c>
      <c r="H132" s="133">
        <v>1</v>
      </c>
      <c r="I132" s="134"/>
      <c r="J132" s="135">
        <f>ROUND(I132*H132,2)</f>
        <v>0</v>
      </c>
      <c r="K132" s="136"/>
      <c r="L132" s="31"/>
      <c r="M132" s="137" t="s">
        <v>1</v>
      </c>
      <c r="N132" s="138" t="s">
        <v>38</v>
      </c>
      <c r="P132" s="139">
        <f>O132*H132</f>
        <v>0</v>
      </c>
      <c r="Q132" s="139">
        <v>0</v>
      </c>
      <c r="R132" s="139">
        <f>Q132*H132</f>
        <v>0</v>
      </c>
      <c r="S132" s="139">
        <v>0</v>
      </c>
      <c r="T132" s="139">
        <f>S132*H132</f>
        <v>0</v>
      </c>
      <c r="U132" s="140" t="s">
        <v>1</v>
      </c>
      <c r="AR132" s="141" t="s">
        <v>153</v>
      </c>
      <c r="AT132" s="141" t="s">
        <v>149</v>
      </c>
      <c r="AU132" s="141" t="s">
        <v>79</v>
      </c>
      <c r="AY132" s="16" t="s">
        <v>148</v>
      </c>
      <c r="BE132" s="142">
        <f>IF(N132="základní",J132,0)</f>
        <v>0</v>
      </c>
      <c r="BF132" s="142">
        <f>IF(N132="snížená",J132,0)</f>
        <v>0</v>
      </c>
      <c r="BG132" s="142">
        <f>IF(N132="zákl. přenesená",J132,0)</f>
        <v>0</v>
      </c>
      <c r="BH132" s="142">
        <f>IF(N132="sníž. přenesená",J132,0)</f>
        <v>0</v>
      </c>
      <c r="BI132" s="142">
        <f>IF(N132="nulová",J132,0)</f>
        <v>0</v>
      </c>
      <c r="BJ132" s="16" t="s">
        <v>79</v>
      </c>
      <c r="BK132" s="142">
        <f>ROUND(I132*H132,2)</f>
        <v>0</v>
      </c>
      <c r="BL132" s="16" t="s">
        <v>153</v>
      </c>
      <c r="BM132" s="141" t="s">
        <v>1078</v>
      </c>
    </row>
    <row r="133" spans="2:65" s="1" customFormat="1">
      <c r="B133" s="31"/>
      <c r="D133" s="143" t="s">
        <v>154</v>
      </c>
      <c r="F133" s="144" t="s">
        <v>1077</v>
      </c>
      <c r="I133" s="145"/>
      <c r="L133" s="31"/>
      <c r="M133" s="146"/>
      <c r="U133" s="55"/>
      <c r="AT133" s="16" t="s">
        <v>154</v>
      </c>
      <c r="AU133" s="16" t="s">
        <v>79</v>
      </c>
    </row>
    <row r="134" spans="2:65" s="1" customFormat="1" ht="21.75" customHeight="1">
      <c r="B134" s="31"/>
      <c r="C134" s="129" t="s">
        <v>211</v>
      </c>
      <c r="D134" s="129" t="s">
        <v>149</v>
      </c>
      <c r="E134" s="130" t="s">
        <v>1079</v>
      </c>
      <c r="F134" s="131" t="s">
        <v>1080</v>
      </c>
      <c r="G134" s="132" t="s">
        <v>455</v>
      </c>
      <c r="H134" s="133">
        <v>8</v>
      </c>
      <c r="I134" s="134"/>
      <c r="J134" s="135">
        <f>ROUND(I134*H134,2)</f>
        <v>0</v>
      </c>
      <c r="K134" s="136"/>
      <c r="L134" s="31"/>
      <c r="M134" s="137" t="s">
        <v>1</v>
      </c>
      <c r="N134" s="138" t="s">
        <v>38</v>
      </c>
      <c r="P134" s="139">
        <f>O134*H134</f>
        <v>0</v>
      </c>
      <c r="Q134" s="139">
        <v>0</v>
      </c>
      <c r="R134" s="139">
        <f>Q134*H134</f>
        <v>0</v>
      </c>
      <c r="S134" s="139">
        <v>0</v>
      </c>
      <c r="T134" s="139">
        <f>S134*H134</f>
        <v>0</v>
      </c>
      <c r="U134" s="140" t="s">
        <v>1</v>
      </c>
      <c r="AR134" s="141" t="s">
        <v>153</v>
      </c>
      <c r="AT134" s="141" t="s">
        <v>149</v>
      </c>
      <c r="AU134" s="141" t="s">
        <v>79</v>
      </c>
      <c r="AY134" s="16" t="s">
        <v>148</v>
      </c>
      <c r="BE134" s="142">
        <f>IF(N134="základní",J134,0)</f>
        <v>0</v>
      </c>
      <c r="BF134" s="142">
        <f>IF(N134="snížená",J134,0)</f>
        <v>0</v>
      </c>
      <c r="BG134" s="142">
        <f>IF(N134="zákl. přenesená",J134,0)</f>
        <v>0</v>
      </c>
      <c r="BH134" s="142">
        <f>IF(N134="sníž. přenesená",J134,0)</f>
        <v>0</v>
      </c>
      <c r="BI134" s="142">
        <f>IF(N134="nulová",J134,0)</f>
        <v>0</v>
      </c>
      <c r="BJ134" s="16" t="s">
        <v>79</v>
      </c>
      <c r="BK134" s="142">
        <f>ROUND(I134*H134,2)</f>
        <v>0</v>
      </c>
      <c r="BL134" s="16" t="s">
        <v>153</v>
      </c>
      <c r="BM134" s="141" t="s">
        <v>1081</v>
      </c>
    </row>
    <row r="135" spans="2:65" s="1" customFormat="1">
      <c r="B135" s="31"/>
      <c r="D135" s="143" t="s">
        <v>154</v>
      </c>
      <c r="F135" s="144" t="s">
        <v>1080</v>
      </c>
      <c r="I135" s="145"/>
      <c r="L135" s="31"/>
      <c r="M135" s="146"/>
      <c r="U135" s="55"/>
      <c r="AT135" s="16" t="s">
        <v>154</v>
      </c>
      <c r="AU135" s="16" t="s">
        <v>79</v>
      </c>
    </row>
    <row r="136" spans="2:65" s="1" customFormat="1" ht="24.2" customHeight="1">
      <c r="B136" s="31"/>
      <c r="C136" s="129" t="s">
        <v>182</v>
      </c>
      <c r="D136" s="129" t="s">
        <v>149</v>
      </c>
      <c r="E136" s="130" t="s">
        <v>1082</v>
      </c>
      <c r="F136" s="131" t="s">
        <v>1083</v>
      </c>
      <c r="G136" s="132" t="s">
        <v>455</v>
      </c>
      <c r="H136" s="133">
        <v>2</v>
      </c>
      <c r="I136" s="134"/>
      <c r="J136" s="135">
        <f>ROUND(I136*H136,2)</f>
        <v>0</v>
      </c>
      <c r="K136" s="136"/>
      <c r="L136" s="31"/>
      <c r="M136" s="137" t="s">
        <v>1</v>
      </c>
      <c r="N136" s="138" t="s">
        <v>38</v>
      </c>
      <c r="P136" s="139">
        <f>O136*H136</f>
        <v>0</v>
      </c>
      <c r="Q136" s="139">
        <v>0</v>
      </c>
      <c r="R136" s="139">
        <f>Q136*H136</f>
        <v>0</v>
      </c>
      <c r="S136" s="139">
        <v>0</v>
      </c>
      <c r="T136" s="139">
        <f>S136*H136</f>
        <v>0</v>
      </c>
      <c r="U136" s="140" t="s">
        <v>1</v>
      </c>
      <c r="AR136" s="141" t="s">
        <v>153</v>
      </c>
      <c r="AT136" s="141" t="s">
        <v>149</v>
      </c>
      <c r="AU136" s="141" t="s">
        <v>79</v>
      </c>
      <c r="AY136" s="16" t="s">
        <v>148</v>
      </c>
      <c r="BE136" s="142">
        <f>IF(N136="základní",J136,0)</f>
        <v>0</v>
      </c>
      <c r="BF136" s="142">
        <f>IF(N136="snížená",J136,0)</f>
        <v>0</v>
      </c>
      <c r="BG136" s="142">
        <f>IF(N136="zákl. přenesená",J136,0)</f>
        <v>0</v>
      </c>
      <c r="BH136" s="142">
        <f>IF(N136="sníž. přenesená",J136,0)</f>
        <v>0</v>
      </c>
      <c r="BI136" s="142">
        <f>IF(N136="nulová",J136,0)</f>
        <v>0</v>
      </c>
      <c r="BJ136" s="16" t="s">
        <v>79</v>
      </c>
      <c r="BK136" s="142">
        <f>ROUND(I136*H136,2)</f>
        <v>0</v>
      </c>
      <c r="BL136" s="16" t="s">
        <v>153</v>
      </c>
      <c r="BM136" s="141" t="s">
        <v>1084</v>
      </c>
    </row>
    <row r="137" spans="2:65" s="1" customFormat="1">
      <c r="B137" s="31"/>
      <c r="D137" s="143" t="s">
        <v>154</v>
      </c>
      <c r="F137" s="144" t="s">
        <v>1083</v>
      </c>
      <c r="I137" s="145"/>
      <c r="L137" s="31"/>
      <c r="M137" s="146"/>
      <c r="U137" s="55"/>
      <c r="AT137" s="16" t="s">
        <v>154</v>
      </c>
      <c r="AU137" s="16" t="s">
        <v>79</v>
      </c>
    </row>
    <row r="138" spans="2:65" s="1" customFormat="1" ht="21.75" customHeight="1">
      <c r="B138" s="31"/>
      <c r="C138" s="129" t="s">
        <v>186</v>
      </c>
      <c r="D138" s="129" t="s">
        <v>149</v>
      </c>
      <c r="E138" s="130" t="s">
        <v>1085</v>
      </c>
      <c r="F138" s="131" t="s">
        <v>1086</v>
      </c>
      <c r="G138" s="132" t="s">
        <v>455</v>
      </c>
      <c r="H138" s="133">
        <v>1</v>
      </c>
      <c r="I138" s="134"/>
      <c r="J138" s="135">
        <f>ROUND(I138*H138,2)</f>
        <v>0</v>
      </c>
      <c r="K138" s="136"/>
      <c r="L138" s="31"/>
      <c r="M138" s="137" t="s">
        <v>1</v>
      </c>
      <c r="N138" s="138" t="s">
        <v>38</v>
      </c>
      <c r="P138" s="139">
        <f>O138*H138</f>
        <v>0</v>
      </c>
      <c r="Q138" s="139">
        <v>0</v>
      </c>
      <c r="R138" s="139">
        <f>Q138*H138</f>
        <v>0</v>
      </c>
      <c r="S138" s="139">
        <v>0</v>
      </c>
      <c r="T138" s="139">
        <f>S138*H138</f>
        <v>0</v>
      </c>
      <c r="U138" s="140" t="s">
        <v>1</v>
      </c>
      <c r="AR138" s="141" t="s">
        <v>153</v>
      </c>
      <c r="AT138" s="141" t="s">
        <v>149</v>
      </c>
      <c r="AU138" s="141" t="s">
        <v>79</v>
      </c>
      <c r="AY138" s="16" t="s">
        <v>148</v>
      </c>
      <c r="BE138" s="142">
        <f>IF(N138="základní",J138,0)</f>
        <v>0</v>
      </c>
      <c r="BF138" s="142">
        <f>IF(N138="snížená",J138,0)</f>
        <v>0</v>
      </c>
      <c r="BG138" s="142">
        <f>IF(N138="zákl. přenesená",J138,0)</f>
        <v>0</v>
      </c>
      <c r="BH138" s="142">
        <f>IF(N138="sníž. přenesená",J138,0)</f>
        <v>0</v>
      </c>
      <c r="BI138" s="142">
        <f>IF(N138="nulová",J138,0)</f>
        <v>0</v>
      </c>
      <c r="BJ138" s="16" t="s">
        <v>79</v>
      </c>
      <c r="BK138" s="142">
        <f>ROUND(I138*H138,2)</f>
        <v>0</v>
      </c>
      <c r="BL138" s="16" t="s">
        <v>153</v>
      </c>
      <c r="BM138" s="141" t="s">
        <v>1087</v>
      </c>
    </row>
    <row r="139" spans="2:65" s="1" customFormat="1">
      <c r="B139" s="31"/>
      <c r="D139" s="143" t="s">
        <v>154</v>
      </c>
      <c r="F139" s="144" t="s">
        <v>1086</v>
      </c>
      <c r="I139" s="145"/>
      <c r="L139" s="31"/>
      <c r="M139" s="146"/>
      <c r="U139" s="55"/>
      <c r="AT139" s="16" t="s">
        <v>154</v>
      </c>
      <c r="AU139" s="16" t="s">
        <v>79</v>
      </c>
    </row>
    <row r="140" spans="2:65" s="1" customFormat="1" ht="16.5" customHeight="1">
      <c r="B140" s="31"/>
      <c r="C140" s="129" t="s">
        <v>189</v>
      </c>
      <c r="D140" s="129" t="s">
        <v>149</v>
      </c>
      <c r="E140" s="130" t="s">
        <v>1088</v>
      </c>
      <c r="F140" s="131" t="s">
        <v>1089</v>
      </c>
      <c r="G140" s="132" t="s">
        <v>455</v>
      </c>
      <c r="H140" s="133">
        <v>1</v>
      </c>
      <c r="I140" s="134"/>
      <c r="J140" s="135">
        <f>ROUND(I140*H140,2)</f>
        <v>0</v>
      </c>
      <c r="K140" s="136"/>
      <c r="L140" s="31"/>
      <c r="M140" s="137" t="s">
        <v>1</v>
      </c>
      <c r="N140" s="138" t="s">
        <v>38</v>
      </c>
      <c r="P140" s="139">
        <f>O140*H140</f>
        <v>0</v>
      </c>
      <c r="Q140" s="139">
        <v>0</v>
      </c>
      <c r="R140" s="139">
        <f>Q140*H140</f>
        <v>0</v>
      </c>
      <c r="S140" s="139">
        <v>0</v>
      </c>
      <c r="T140" s="139">
        <f>S140*H140</f>
        <v>0</v>
      </c>
      <c r="U140" s="140" t="s">
        <v>1</v>
      </c>
      <c r="AR140" s="141" t="s">
        <v>153</v>
      </c>
      <c r="AT140" s="141" t="s">
        <v>149</v>
      </c>
      <c r="AU140" s="141" t="s">
        <v>79</v>
      </c>
      <c r="AY140" s="16" t="s">
        <v>148</v>
      </c>
      <c r="BE140" s="142">
        <f>IF(N140="základní",J140,0)</f>
        <v>0</v>
      </c>
      <c r="BF140" s="142">
        <f>IF(N140="snížená",J140,0)</f>
        <v>0</v>
      </c>
      <c r="BG140" s="142">
        <f>IF(N140="zákl. přenesená",J140,0)</f>
        <v>0</v>
      </c>
      <c r="BH140" s="142">
        <f>IF(N140="sníž. přenesená",J140,0)</f>
        <v>0</v>
      </c>
      <c r="BI140" s="142">
        <f>IF(N140="nulová",J140,0)</f>
        <v>0</v>
      </c>
      <c r="BJ140" s="16" t="s">
        <v>79</v>
      </c>
      <c r="BK140" s="142">
        <f>ROUND(I140*H140,2)</f>
        <v>0</v>
      </c>
      <c r="BL140" s="16" t="s">
        <v>153</v>
      </c>
      <c r="BM140" s="141" t="s">
        <v>1090</v>
      </c>
    </row>
    <row r="141" spans="2:65" s="1" customFormat="1">
      <c r="B141" s="31"/>
      <c r="D141" s="143" t="s">
        <v>154</v>
      </c>
      <c r="F141" s="144" t="s">
        <v>1089</v>
      </c>
      <c r="I141" s="145"/>
      <c r="L141" s="31"/>
      <c r="M141" s="146"/>
      <c r="U141" s="55"/>
      <c r="AT141" s="16" t="s">
        <v>154</v>
      </c>
      <c r="AU141" s="16" t="s">
        <v>79</v>
      </c>
    </row>
    <row r="142" spans="2:65" s="1" customFormat="1" ht="24.2" customHeight="1">
      <c r="B142" s="31"/>
      <c r="C142" s="129" t="s">
        <v>8</v>
      </c>
      <c r="D142" s="129" t="s">
        <v>149</v>
      </c>
      <c r="E142" s="130" t="s">
        <v>1091</v>
      </c>
      <c r="F142" s="131" t="s">
        <v>1092</v>
      </c>
      <c r="G142" s="132" t="s">
        <v>455</v>
      </c>
      <c r="H142" s="133">
        <v>12</v>
      </c>
      <c r="I142" s="134"/>
      <c r="J142" s="135">
        <f>ROUND(I142*H142,2)</f>
        <v>0</v>
      </c>
      <c r="K142" s="136"/>
      <c r="L142" s="31"/>
      <c r="M142" s="137" t="s">
        <v>1</v>
      </c>
      <c r="N142" s="138" t="s">
        <v>38</v>
      </c>
      <c r="P142" s="139">
        <f>O142*H142</f>
        <v>0</v>
      </c>
      <c r="Q142" s="139">
        <v>0</v>
      </c>
      <c r="R142" s="139">
        <f>Q142*H142</f>
        <v>0</v>
      </c>
      <c r="S142" s="139">
        <v>0</v>
      </c>
      <c r="T142" s="139">
        <f>S142*H142</f>
        <v>0</v>
      </c>
      <c r="U142" s="140" t="s">
        <v>1</v>
      </c>
      <c r="AR142" s="141" t="s">
        <v>153</v>
      </c>
      <c r="AT142" s="141" t="s">
        <v>149</v>
      </c>
      <c r="AU142" s="141" t="s">
        <v>79</v>
      </c>
      <c r="AY142" s="16" t="s">
        <v>148</v>
      </c>
      <c r="BE142" s="142">
        <f>IF(N142="základní",J142,0)</f>
        <v>0</v>
      </c>
      <c r="BF142" s="142">
        <f>IF(N142="snížená",J142,0)</f>
        <v>0</v>
      </c>
      <c r="BG142" s="142">
        <f>IF(N142="zákl. přenesená",J142,0)</f>
        <v>0</v>
      </c>
      <c r="BH142" s="142">
        <f>IF(N142="sníž. přenesená",J142,0)</f>
        <v>0</v>
      </c>
      <c r="BI142" s="142">
        <f>IF(N142="nulová",J142,0)</f>
        <v>0</v>
      </c>
      <c r="BJ142" s="16" t="s">
        <v>79</v>
      </c>
      <c r="BK142" s="142">
        <f>ROUND(I142*H142,2)</f>
        <v>0</v>
      </c>
      <c r="BL142" s="16" t="s">
        <v>153</v>
      </c>
      <c r="BM142" s="141" t="s">
        <v>1093</v>
      </c>
    </row>
    <row r="143" spans="2:65" s="1" customFormat="1" ht="19.5">
      <c r="B143" s="31"/>
      <c r="D143" s="143" t="s">
        <v>154</v>
      </c>
      <c r="F143" s="144" t="s">
        <v>1092</v>
      </c>
      <c r="I143" s="145"/>
      <c r="L143" s="31"/>
      <c r="M143" s="146"/>
      <c r="U143" s="55"/>
      <c r="AT143" s="16" t="s">
        <v>154</v>
      </c>
      <c r="AU143" s="16" t="s">
        <v>79</v>
      </c>
    </row>
    <row r="144" spans="2:65" s="1" customFormat="1" ht="24.2" customHeight="1">
      <c r="B144" s="31"/>
      <c r="C144" s="129" t="s">
        <v>194</v>
      </c>
      <c r="D144" s="129" t="s">
        <v>149</v>
      </c>
      <c r="E144" s="130" t="s">
        <v>1094</v>
      </c>
      <c r="F144" s="131" t="s">
        <v>1095</v>
      </c>
      <c r="G144" s="132" t="s">
        <v>455</v>
      </c>
      <c r="H144" s="133">
        <v>12</v>
      </c>
      <c r="I144" s="134"/>
      <c r="J144" s="135">
        <f>ROUND(I144*H144,2)</f>
        <v>0</v>
      </c>
      <c r="K144" s="136"/>
      <c r="L144" s="31"/>
      <c r="M144" s="137" t="s">
        <v>1</v>
      </c>
      <c r="N144" s="138" t="s">
        <v>38</v>
      </c>
      <c r="P144" s="139">
        <f>O144*H144</f>
        <v>0</v>
      </c>
      <c r="Q144" s="139">
        <v>0</v>
      </c>
      <c r="R144" s="139">
        <f>Q144*H144</f>
        <v>0</v>
      </c>
      <c r="S144" s="139">
        <v>0</v>
      </c>
      <c r="T144" s="139">
        <f>S144*H144</f>
        <v>0</v>
      </c>
      <c r="U144" s="140" t="s">
        <v>1</v>
      </c>
      <c r="AR144" s="141" t="s">
        <v>153</v>
      </c>
      <c r="AT144" s="141" t="s">
        <v>149</v>
      </c>
      <c r="AU144" s="141" t="s">
        <v>79</v>
      </c>
      <c r="AY144" s="16" t="s">
        <v>148</v>
      </c>
      <c r="BE144" s="142">
        <f>IF(N144="základní",J144,0)</f>
        <v>0</v>
      </c>
      <c r="BF144" s="142">
        <f>IF(N144="snížená",J144,0)</f>
        <v>0</v>
      </c>
      <c r="BG144" s="142">
        <f>IF(N144="zákl. přenesená",J144,0)</f>
        <v>0</v>
      </c>
      <c r="BH144" s="142">
        <f>IF(N144="sníž. přenesená",J144,0)</f>
        <v>0</v>
      </c>
      <c r="BI144" s="142">
        <f>IF(N144="nulová",J144,0)</f>
        <v>0</v>
      </c>
      <c r="BJ144" s="16" t="s">
        <v>79</v>
      </c>
      <c r="BK144" s="142">
        <f>ROUND(I144*H144,2)</f>
        <v>0</v>
      </c>
      <c r="BL144" s="16" t="s">
        <v>153</v>
      </c>
      <c r="BM144" s="141" t="s">
        <v>1096</v>
      </c>
    </row>
    <row r="145" spans="2:65" s="1" customFormat="1">
      <c r="B145" s="31"/>
      <c r="D145" s="143" t="s">
        <v>154</v>
      </c>
      <c r="F145" s="144" t="s">
        <v>1095</v>
      </c>
      <c r="I145" s="145"/>
      <c r="L145" s="31"/>
      <c r="M145" s="146"/>
      <c r="U145" s="55"/>
      <c r="AT145" s="16" t="s">
        <v>154</v>
      </c>
      <c r="AU145" s="16" t="s">
        <v>79</v>
      </c>
    </row>
    <row r="146" spans="2:65" s="1" customFormat="1" ht="21.75" customHeight="1">
      <c r="B146" s="31"/>
      <c r="C146" s="129" t="s">
        <v>345</v>
      </c>
      <c r="D146" s="129" t="s">
        <v>149</v>
      </c>
      <c r="E146" s="130" t="s">
        <v>1097</v>
      </c>
      <c r="F146" s="131" t="s">
        <v>1098</v>
      </c>
      <c r="G146" s="132" t="s">
        <v>455</v>
      </c>
      <c r="H146" s="133">
        <v>1</v>
      </c>
      <c r="I146" s="134"/>
      <c r="J146" s="135">
        <f>ROUND(I146*H146,2)</f>
        <v>0</v>
      </c>
      <c r="K146" s="136"/>
      <c r="L146" s="31"/>
      <c r="M146" s="137" t="s">
        <v>1</v>
      </c>
      <c r="N146" s="138" t="s">
        <v>38</v>
      </c>
      <c r="P146" s="139">
        <f>O146*H146</f>
        <v>0</v>
      </c>
      <c r="Q146" s="139">
        <v>0</v>
      </c>
      <c r="R146" s="139">
        <f>Q146*H146</f>
        <v>0</v>
      </c>
      <c r="S146" s="139">
        <v>0</v>
      </c>
      <c r="T146" s="139">
        <f>S146*H146</f>
        <v>0</v>
      </c>
      <c r="U146" s="140" t="s">
        <v>1</v>
      </c>
      <c r="AR146" s="141" t="s">
        <v>153</v>
      </c>
      <c r="AT146" s="141" t="s">
        <v>149</v>
      </c>
      <c r="AU146" s="141" t="s">
        <v>79</v>
      </c>
      <c r="AY146" s="16" t="s">
        <v>148</v>
      </c>
      <c r="BE146" s="142">
        <f>IF(N146="základní",J146,0)</f>
        <v>0</v>
      </c>
      <c r="BF146" s="142">
        <f>IF(N146="snížená",J146,0)</f>
        <v>0</v>
      </c>
      <c r="BG146" s="142">
        <f>IF(N146="zákl. přenesená",J146,0)</f>
        <v>0</v>
      </c>
      <c r="BH146" s="142">
        <f>IF(N146="sníž. přenesená",J146,0)</f>
        <v>0</v>
      </c>
      <c r="BI146" s="142">
        <f>IF(N146="nulová",J146,0)</f>
        <v>0</v>
      </c>
      <c r="BJ146" s="16" t="s">
        <v>79</v>
      </c>
      <c r="BK146" s="142">
        <f>ROUND(I146*H146,2)</f>
        <v>0</v>
      </c>
      <c r="BL146" s="16" t="s">
        <v>153</v>
      </c>
      <c r="BM146" s="141" t="s">
        <v>1099</v>
      </c>
    </row>
    <row r="147" spans="2:65" s="1" customFormat="1">
      <c r="B147" s="31"/>
      <c r="D147" s="143" t="s">
        <v>154</v>
      </c>
      <c r="F147" s="144" t="s">
        <v>1098</v>
      </c>
      <c r="I147" s="145"/>
      <c r="L147" s="31"/>
      <c r="M147" s="146"/>
      <c r="U147" s="55"/>
      <c r="AT147" s="16" t="s">
        <v>154</v>
      </c>
      <c r="AU147" s="16" t="s">
        <v>79</v>
      </c>
    </row>
    <row r="148" spans="2:65" s="1" customFormat="1" ht="33" customHeight="1">
      <c r="B148" s="31"/>
      <c r="C148" s="129" t="s">
        <v>198</v>
      </c>
      <c r="D148" s="129" t="s">
        <v>149</v>
      </c>
      <c r="E148" s="130" t="s">
        <v>1100</v>
      </c>
      <c r="F148" s="131" t="s">
        <v>1101</v>
      </c>
      <c r="G148" s="132" t="s">
        <v>455</v>
      </c>
      <c r="H148" s="133">
        <v>1</v>
      </c>
      <c r="I148" s="134"/>
      <c r="J148" s="135">
        <f>ROUND(I148*H148,2)</f>
        <v>0</v>
      </c>
      <c r="K148" s="136"/>
      <c r="L148" s="31"/>
      <c r="M148" s="137" t="s">
        <v>1</v>
      </c>
      <c r="N148" s="138" t="s">
        <v>38</v>
      </c>
      <c r="P148" s="139">
        <f>O148*H148</f>
        <v>0</v>
      </c>
      <c r="Q148" s="139">
        <v>0</v>
      </c>
      <c r="R148" s="139">
        <f>Q148*H148</f>
        <v>0</v>
      </c>
      <c r="S148" s="139">
        <v>0</v>
      </c>
      <c r="T148" s="139">
        <f>S148*H148</f>
        <v>0</v>
      </c>
      <c r="U148" s="140" t="s">
        <v>1</v>
      </c>
      <c r="AR148" s="141" t="s">
        <v>153</v>
      </c>
      <c r="AT148" s="141" t="s">
        <v>149</v>
      </c>
      <c r="AU148" s="141" t="s">
        <v>79</v>
      </c>
      <c r="AY148" s="16" t="s">
        <v>148</v>
      </c>
      <c r="BE148" s="142">
        <f>IF(N148="základní",J148,0)</f>
        <v>0</v>
      </c>
      <c r="BF148" s="142">
        <f>IF(N148="snížená",J148,0)</f>
        <v>0</v>
      </c>
      <c r="BG148" s="142">
        <f>IF(N148="zákl. přenesená",J148,0)</f>
        <v>0</v>
      </c>
      <c r="BH148" s="142">
        <f>IF(N148="sníž. přenesená",J148,0)</f>
        <v>0</v>
      </c>
      <c r="BI148" s="142">
        <f>IF(N148="nulová",J148,0)</f>
        <v>0</v>
      </c>
      <c r="BJ148" s="16" t="s">
        <v>79</v>
      </c>
      <c r="BK148" s="142">
        <f>ROUND(I148*H148,2)</f>
        <v>0</v>
      </c>
      <c r="BL148" s="16" t="s">
        <v>153</v>
      </c>
      <c r="BM148" s="141" t="s">
        <v>1102</v>
      </c>
    </row>
    <row r="149" spans="2:65" s="1" customFormat="1" ht="19.5">
      <c r="B149" s="31"/>
      <c r="D149" s="143" t="s">
        <v>154</v>
      </c>
      <c r="F149" s="144" t="s">
        <v>1101</v>
      </c>
      <c r="I149" s="145"/>
      <c r="L149" s="31"/>
      <c r="M149" s="146"/>
      <c r="U149" s="55"/>
      <c r="AT149" s="16" t="s">
        <v>154</v>
      </c>
      <c r="AU149" s="16" t="s">
        <v>79</v>
      </c>
    </row>
    <row r="150" spans="2:65" s="1" customFormat="1" ht="24.2" customHeight="1">
      <c r="B150" s="31"/>
      <c r="C150" s="129" t="s">
        <v>357</v>
      </c>
      <c r="D150" s="129" t="s">
        <v>149</v>
      </c>
      <c r="E150" s="130" t="s">
        <v>1103</v>
      </c>
      <c r="F150" s="131" t="s">
        <v>1104</v>
      </c>
      <c r="G150" s="132" t="s">
        <v>455</v>
      </c>
      <c r="H150" s="133">
        <v>48</v>
      </c>
      <c r="I150" s="134"/>
      <c r="J150" s="135">
        <f>ROUND(I150*H150,2)</f>
        <v>0</v>
      </c>
      <c r="K150" s="136"/>
      <c r="L150" s="31"/>
      <c r="M150" s="137" t="s">
        <v>1</v>
      </c>
      <c r="N150" s="138" t="s">
        <v>38</v>
      </c>
      <c r="P150" s="139">
        <f>O150*H150</f>
        <v>0</v>
      </c>
      <c r="Q150" s="139">
        <v>0</v>
      </c>
      <c r="R150" s="139">
        <f>Q150*H150</f>
        <v>0</v>
      </c>
      <c r="S150" s="139">
        <v>0</v>
      </c>
      <c r="T150" s="139">
        <f>S150*H150</f>
        <v>0</v>
      </c>
      <c r="U150" s="140" t="s">
        <v>1</v>
      </c>
      <c r="AR150" s="141" t="s">
        <v>153</v>
      </c>
      <c r="AT150" s="141" t="s">
        <v>149</v>
      </c>
      <c r="AU150" s="141" t="s">
        <v>79</v>
      </c>
      <c r="AY150" s="16" t="s">
        <v>148</v>
      </c>
      <c r="BE150" s="142">
        <f>IF(N150="základní",J150,0)</f>
        <v>0</v>
      </c>
      <c r="BF150" s="142">
        <f>IF(N150="snížená",J150,0)</f>
        <v>0</v>
      </c>
      <c r="BG150" s="142">
        <f>IF(N150="zákl. přenesená",J150,0)</f>
        <v>0</v>
      </c>
      <c r="BH150" s="142">
        <f>IF(N150="sníž. přenesená",J150,0)</f>
        <v>0</v>
      </c>
      <c r="BI150" s="142">
        <f>IF(N150="nulová",J150,0)</f>
        <v>0</v>
      </c>
      <c r="BJ150" s="16" t="s">
        <v>79</v>
      </c>
      <c r="BK150" s="142">
        <f>ROUND(I150*H150,2)</f>
        <v>0</v>
      </c>
      <c r="BL150" s="16" t="s">
        <v>153</v>
      </c>
      <c r="BM150" s="141" t="s">
        <v>1105</v>
      </c>
    </row>
    <row r="151" spans="2:65" s="1" customFormat="1">
      <c r="B151" s="31"/>
      <c r="D151" s="143" t="s">
        <v>154</v>
      </c>
      <c r="F151" s="144" t="s">
        <v>1104</v>
      </c>
      <c r="I151" s="145"/>
      <c r="L151" s="31"/>
      <c r="M151" s="146"/>
      <c r="U151" s="55"/>
      <c r="AT151" s="16" t="s">
        <v>154</v>
      </c>
      <c r="AU151" s="16" t="s">
        <v>79</v>
      </c>
    </row>
    <row r="152" spans="2:65" s="1" customFormat="1" ht="16.5" customHeight="1">
      <c r="B152" s="31"/>
      <c r="C152" s="129" t="s">
        <v>203</v>
      </c>
      <c r="D152" s="129" t="s">
        <v>149</v>
      </c>
      <c r="E152" s="130" t="s">
        <v>1106</v>
      </c>
      <c r="F152" s="131" t="s">
        <v>1107</v>
      </c>
      <c r="G152" s="132" t="s">
        <v>671</v>
      </c>
      <c r="H152" s="133">
        <v>1</v>
      </c>
      <c r="I152" s="134"/>
      <c r="J152" s="135">
        <f>ROUND(I152*H152,2)</f>
        <v>0</v>
      </c>
      <c r="K152" s="136"/>
      <c r="L152" s="31"/>
      <c r="M152" s="137" t="s">
        <v>1</v>
      </c>
      <c r="N152" s="138" t="s">
        <v>38</v>
      </c>
      <c r="P152" s="139">
        <f>O152*H152</f>
        <v>0</v>
      </c>
      <c r="Q152" s="139">
        <v>0</v>
      </c>
      <c r="R152" s="139">
        <f>Q152*H152</f>
        <v>0</v>
      </c>
      <c r="S152" s="139">
        <v>0</v>
      </c>
      <c r="T152" s="139">
        <f>S152*H152</f>
        <v>0</v>
      </c>
      <c r="U152" s="140" t="s">
        <v>1</v>
      </c>
      <c r="AR152" s="141" t="s">
        <v>153</v>
      </c>
      <c r="AT152" s="141" t="s">
        <v>149</v>
      </c>
      <c r="AU152" s="141" t="s">
        <v>79</v>
      </c>
      <c r="AY152" s="16" t="s">
        <v>148</v>
      </c>
      <c r="BE152" s="142">
        <f>IF(N152="základní",J152,0)</f>
        <v>0</v>
      </c>
      <c r="BF152" s="142">
        <f>IF(N152="snížená",J152,0)</f>
        <v>0</v>
      </c>
      <c r="BG152" s="142">
        <f>IF(N152="zákl. přenesená",J152,0)</f>
        <v>0</v>
      </c>
      <c r="BH152" s="142">
        <f>IF(N152="sníž. přenesená",J152,0)</f>
        <v>0</v>
      </c>
      <c r="BI152" s="142">
        <f>IF(N152="nulová",J152,0)</f>
        <v>0</v>
      </c>
      <c r="BJ152" s="16" t="s">
        <v>79</v>
      </c>
      <c r="BK152" s="142">
        <f>ROUND(I152*H152,2)</f>
        <v>0</v>
      </c>
      <c r="BL152" s="16" t="s">
        <v>153</v>
      </c>
      <c r="BM152" s="141" t="s">
        <v>1108</v>
      </c>
    </row>
    <row r="153" spans="2:65" s="1" customFormat="1">
      <c r="B153" s="31"/>
      <c r="D153" s="143" t="s">
        <v>154</v>
      </c>
      <c r="F153" s="144" t="s">
        <v>1107</v>
      </c>
      <c r="I153" s="145"/>
      <c r="L153" s="31"/>
      <c r="M153" s="146"/>
      <c r="U153" s="55"/>
      <c r="AT153" s="16" t="s">
        <v>154</v>
      </c>
      <c r="AU153" s="16" t="s">
        <v>79</v>
      </c>
    </row>
    <row r="154" spans="2:65" s="10" customFormat="1" ht="25.9" customHeight="1">
      <c r="B154" s="119"/>
      <c r="D154" s="120" t="s">
        <v>72</v>
      </c>
      <c r="E154" s="121" t="s">
        <v>1109</v>
      </c>
      <c r="F154" s="121" t="s">
        <v>1109</v>
      </c>
      <c r="I154" s="122"/>
      <c r="J154" s="123">
        <f>BK154</f>
        <v>0</v>
      </c>
      <c r="L154" s="119"/>
      <c r="M154" s="124"/>
      <c r="P154" s="125">
        <f>SUM(P155:P164)</f>
        <v>0</v>
      </c>
      <c r="R154" s="125">
        <f>SUM(R155:R164)</f>
        <v>0</v>
      </c>
      <c r="T154" s="125">
        <f>SUM(T155:T164)</f>
        <v>0</v>
      </c>
      <c r="U154" s="126"/>
      <c r="AR154" s="120" t="s">
        <v>79</v>
      </c>
      <c r="AT154" s="127" t="s">
        <v>72</v>
      </c>
      <c r="AU154" s="127" t="s">
        <v>12</v>
      </c>
      <c r="AY154" s="120" t="s">
        <v>148</v>
      </c>
      <c r="BK154" s="128">
        <f>SUM(BK155:BK164)</f>
        <v>0</v>
      </c>
    </row>
    <row r="155" spans="2:65" s="1" customFormat="1" ht="16.5" customHeight="1">
      <c r="B155" s="31"/>
      <c r="C155" s="129" t="s">
        <v>7</v>
      </c>
      <c r="D155" s="129" t="s">
        <v>149</v>
      </c>
      <c r="E155" s="130" t="s">
        <v>1110</v>
      </c>
      <c r="F155" s="131" t="s">
        <v>1111</v>
      </c>
      <c r="G155" s="132" t="s">
        <v>252</v>
      </c>
      <c r="H155" s="133">
        <v>915</v>
      </c>
      <c r="I155" s="134"/>
      <c r="J155" s="135">
        <f>ROUND(I155*H155,2)</f>
        <v>0</v>
      </c>
      <c r="K155" s="136"/>
      <c r="L155" s="31"/>
      <c r="M155" s="137" t="s">
        <v>1</v>
      </c>
      <c r="N155" s="138" t="s">
        <v>38</v>
      </c>
      <c r="P155" s="139">
        <f>O155*H155</f>
        <v>0</v>
      </c>
      <c r="Q155" s="139">
        <v>0</v>
      </c>
      <c r="R155" s="139">
        <f>Q155*H155</f>
        <v>0</v>
      </c>
      <c r="S155" s="139">
        <v>0</v>
      </c>
      <c r="T155" s="139">
        <f>S155*H155</f>
        <v>0</v>
      </c>
      <c r="U155" s="140" t="s">
        <v>1</v>
      </c>
      <c r="AR155" s="141" t="s">
        <v>153</v>
      </c>
      <c r="AT155" s="141" t="s">
        <v>149</v>
      </c>
      <c r="AU155" s="141" t="s">
        <v>79</v>
      </c>
      <c r="AY155" s="16" t="s">
        <v>148</v>
      </c>
      <c r="BE155" s="142">
        <f>IF(N155="základní",J155,0)</f>
        <v>0</v>
      </c>
      <c r="BF155" s="142">
        <f>IF(N155="snížená",J155,0)</f>
        <v>0</v>
      </c>
      <c r="BG155" s="142">
        <f>IF(N155="zákl. přenesená",J155,0)</f>
        <v>0</v>
      </c>
      <c r="BH155" s="142">
        <f>IF(N155="sníž. přenesená",J155,0)</f>
        <v>0</v>
      </c>
      <c r="BI155" s="142">
        <f>IF(N155="nulová",J155,0)</f>
        <v>0</v>
      </c>
      <c r="BJ155" s="16" t="s">
        <v>79</v>
      </c>
      <c r="BK155" s="142">
        <f>ROUND(I155*H155,2)</f>
        <v>0</v>
      </c>
      <c r="BL155" s="16" t="s">
        <v>153</v>
      </c>
      <c r="BM155" s="141" t="s">
        <v>1112</v>
      </c>
    </row>
    <row r="156" spans="2:65" s="1" customFormat="1">
      <c r="B156" s="31"/>
      <c r="D156" s="143" t="s">
        <v>154</v>
      </c>
      <c r="F156" s="144" t="s">
        <v>1111</v>
      </c>
      <c r="I156" s="145"/>
      <c r="L156" s="31"/>
      <c r="M156" s="146"/>
      <c r="U156" s="55"/>
      <c r="AT156" s="16" t="s">
        <v>154</v>
      </c>
      <c r="AU156" s="16" t="s">
        <v>79</v>
      </c>
    </row>
    <row r="157" spans="2:65" s="1" customFormat="1" ht="21.75" customHeight="1">
      <c r="B157" s="31"/>
      <c r="C157" s="129" t="s">
        <v>208</v>
      </c>
      <c r="D157" s="129" t="s">
        <v>149</v>
      </c>
      <c r="E157" s="130" t="s">
        <v>1113</v>
      </c>
      <c r="F157" s="131" t="s">
        <v>1114</v>
      </c>
      <c r="G157" s="132" t="s">
        <v>252</v>
      </c>
      <c r="H157" s="133">
        <v>20</v>
      </c>
      <c r="I157" s="134"/>
      <c r="J157" s="135">
        <f>ROUND(I157*H157,2)</f>
        <v>0</v>
      </c>
      <c r="K157" s="136"/>
      <c r="L157" s="31"/>
      <c r="M157" s="137" t="s">
        <v>1</v>
      </c>
      <c r="N157" s="138" t="s">
        <v>38</v>
      </c>
      <c r="P157" s="139">
        <f>O157*H157</f>
        <v>0</v>
      </c>
      <c r="Q157" s="139">
        <v>0</v>
      </c>
      <c r="R157" s="139">
        <f>Q157*H157</f>
        <v>0</v>
      </c>
      <c r="S157" s="139">
        <v>0</v>
      </c>
      <c r="T157" s="139">
        <f>S157*H157</f>
        <v>0</v>
      </c>
      <c r="U157" s="140" t="s">
        <v>1</v>
      </c>
      <c r="AR157" s="141" t="s">
        <v>153</v>
      </c>
      <c r="AT157" s="141" t="s">
        <v>149</v>
      </c>
      <c r="AU157" s="141" t="s">
        <v>79</v>
      </c>
      <c r="AY157" s="16" t="s">
        <v>148</v>
      </c>
      <c r="BE157" s="142">
        <f>IF(N157="základní",J157,0)</f>
        <v>0</v>
      </c>
      <c r="BF157" s="142">
        <f>IF(N157="snížená",J157,0)</f>
        <v>0</v>
      </c>
      <c r="BG157" s="142">
        <f>IF(N157="zákl. přenesená",J157,0)</f>
        <v>0</v>
      </c>
      <c r="BH157" s="142">
        <f>IF(N157="sníž. přenesená",J157,0)</f>
        <v>0</v>
      </c>
      <c r="BI157" s="142">
        <f>IF(N157="nulová",J157,0)</f>
        <v>0</v>
      </c>
      <c r="BJ157" s="16" t="s">
        <v>79</v>
      </c>
      <c r="BK157" s="142">
        <f>ROUND(I157*H157,2)</f>
        <v>0</v>
      </c>
      <c r="BL157" s="16" t="s">
        <v>153</v>
      </c>
      <c r="BM157" s="141" t="s">
        <v>1115</v>
      </c>
    </row>
    <row r="158" spans="2:65" s="1" customFormat="1">
      <c r="B158" s="31"/>
      <c r="D158" s="143" t="s">
        <v>154</v>
      </c>
      <c r="F158" s="144" t="s">
        <v>1114</v>
      </c>
      <c r="I158" s="145"/>
      <c r="L158" s="31"/>
      <c r="M158" s="146"/>
      <c r="U158" s="55"/>
      <c r="AT158" s="16" t="s">
        <v>154</v>
      </c>
      <c r="AU158" s="16" t="s">
        <v>79</v>
      </c>
    </row>
    <row r="159" spans="2:65" s="1" customFormat="1" ht="16.5" customHeight="1">
      <c r="B159" s="31"/>
      <c r="C159" s="129" t="s">
        <v>384</v>
      </c>
      <c r="D159" s="129" t="s">
        <v>149</v>
      </c>
      <c r="E159" s="130" t="s">
        <v>1116</v>
      </c>
      <c r="F159" s="131" t="s">
        <v>1117</v>
      </c>
      <c r="G159" s="132" t="s">
        <v>252</v>
      </c>
      <c r="H159" s="133">
        <v>35</v>
      </c>
      <c r="I159" s="134"/>
      <c r="J159" s="135">
        <f>ROUND(I159*H159,2)</f>
        <v>0</v>
      </c>
      <c r="K159" s="136"/>
      <c r="L159" s="31"/>
      <c r="M159" s="137" t="s">
        <v>1</v>
      </c>
      <c r="N159" s="138" t="s">
        <v>38</v>
      </c>
      <c r="P159" s="139">
        <f>O159*H159</f>
        <v>0</v>
      </c>
      <c r="Q159" s="139">
        <v>0</v>
      </c>
      <c r="R159" s="139">
        <f>Q159*H159</f>
        <v>0</v>
      </c>
      <c r="S159" s="139">
        <v>0</v>
      </c>
      <c r="T159" s="139">
        <f>S159*H159</f>
        <v>0</v>
      </c>
      <c r="U159" s="140" t="s">
        <v>1</v>
      </c>
      <c r="AR159" s="141" t="s">
        <v>153</v>
      </c>
      <c r="AT159" s="141" t="s">
        <v>149</v>
      </c>
      <c r="AU159" s="141" t="s">
        <v>79</v>
      </c>
      <c r="AY159" s="16" t="s">
        <v>148</v>
      </c>
      <c r="BE159" s="142">
        <f>IF(N159="základní",J159,0)</f>
        <v>0</v>
      </c>
      <c r="BF159" s="142">
        <f>IF(N159="snížená",J159,0)</f>
        <v>0</v>
      </c>
      <c r="BG159" s="142">
        <f>IF(N159="zákl. přenesená",J159,0)</f>
        <v>0</v>
      </c>
      <c r="BH159" s="142">
        <f>IF(N159="sníž. přenesená",J159,0)</f>
        <v>0</v>
      </c>
      <c r="BI159" s="142">
        <f>IF(N159="nulová",J159,0)</f>
        <v>0</v>
      </c>
      <c r="BJ159" s="16" t="s">
        <v>79</v>
      </c>
      <c r="BK159" s="142">
        <f>ROUND(I159*H159,2)</f>
        <v>0</v>
      </c>
      <c r="BL159" s="16" t="s">
        <v>153</v>
      </c>
      <c r="BM159" s="141" t="s">
        <v>1118</v>
      </c>
    </row>
    <row r="160" spans="2:65" s="1" customFormat="1">
      <c r="B160" s="31"/>
      <c r="D160" s="143" t="s">
        <v>154</v>
      </c>
      <c r="F160" s="144" t="s">
        <v>1117</v>
      </c>
      <c r="I160" s="145"/>
      <c r="L160" s="31"/>
      <c r="M160" s="146"/>
      <c r="U160" s="55"/>
      <c r="AT160" s="16" t="s">
        <v>154</v>
      </c>
      <c r="AU160" s="16" t="s">
        <v>79</v>
      </c>
    </row>
    <row r="161" spans="2:65" s="1" customFormat="1" ht="21.75" customHeight="1">
      <c r="B161" s="31"/>
      <c r="C161" s="129" t="s">
        <v>214</v>
      </c>
      <c r="D161" s="129" t="s">
        <v>149</v>
      </c>
      <c r="E161" s="130" t="s">
        <v>1119</v>
      </c>
      <c r="F161" s="131" t="s">
        <v>1120</v>
      </c>
      <c r="G161" s="132" t="s">
        <v>252</v>
      </c>
      <c r="H161" s="133">
        <v>5</v>
      </c>
      <c r="I161" s="134"/>
      <c r="J161" s="135">
        <f>ROUND(I161*H161,2)</f>
        <v>0</v>
      </c>
      <c r="K161" s="136"/>
      <c r="L161" s="31"/>
      <c r="M161" s="137" t="s">
        <v>1</v>
      </c>
      <c r="N161" s="138" t="s">
        <v>38</v>
      </c>
      <c r="P161" s="139">
        <f>O161*H161</f>
        <v>0</v>
      </c>
      <c r="Q161" s="139">
        <v>0</v>
      </c>
      <c r="R161" s="139">
        <f>Q161*H161</f>
        <v>0</v>
      </c>
      <c r="S161" s="139">
        <v>0</v>
      </c>
      <c r="T161" s="139">
        <f>S161*H161</f>
        <v>0</v>
      </c>
      <c r="U161" s="140" t="s">
        <v>1</v>
      </c>
      <c r="AR161" s="141" t="s">
        <v>153</v>
      </c>
      <c r="AT161" s="141" t="s">
        <v>149</v>
      </c>
      <c r="AU161" s="141" t="s">
        <v>79</v>
      </c>
      <c r="AY161" s="16" t="s">
        <v>148</v>
      </c>
      <c r="BE161" s="142">
        <f>IF(N161="základní",J161,0)</f>
        <v>0</v>
      </c>
      <c r="BF161" s="142">
        <f>IF(N161="snížená",J161,0)</f>
        <v>0</v>
      </c>
      <c r="BG161" s="142">
        <f>IF(N161="zákl. přenesená",J161,0)</f>
        <v>0</v>
      </c>
      <c r="BH161" s="142">
        <f>IF(N161="sníž. přenesená",J161,0)</f>
        <v>0</v>
      </c>
      <c r="BI161" s="142">
        <f>IF(N161="nulová",J161,0)</f>
        <v>0</v>
      </c>
      <c r="BJ161" s="16" t="s">
        <v>79</v>
      </c>
      <c r="BK161" s="142">
        <f>ROUND(I161*H161,2)</f>
        <v>0</v>
      </c>
      <c r="BL161" s="16" t="s">
        <v>153</v>
      </c>
      <c r="BM161" s="141" t="s">
        <v>1121</v>
      </c>
    </row>
    <row r="162" spans="2:65" s="1" customFormat="1">
      <c r="B162" s="31"/>
      <c r="D162" s="143" t="s">
        <v>154</v>
      </c>
      <c r="F162" s="144" t="s">
        <v>1122</v>
      </c>
      <c r="I162" s="145"/>
      <c r="L162" s="31"/>
      <c r="M162" s="146"/>
      <c r="U162" s="55"/>
      <c r="AT162" s="16" t="s">
        <v>154</v>
      </c>
      <c r="AU162" s="16" t="s">
        <v>79</v>
      </c>
    </row>
    <row r="163" spans="2:65" s="1" customFormat="1" ht="16.5" customHeight="1">
      <c r="B163" s="31"/>
      <c r="C163" s="129" t="s">
        <v>399</v>
      </c>
      <c r="D163" s="129" t="s">
        <v>149</v>
      </c>
      <c r="E163" s="130" t="s">
        <v>1123</v>
      </c>
      <c r="F163" s="131" t="s">
        <v>1107</v>
      </c>
      <c r="G163" s="132" t="s">
        <v>671</v>
      </c>
      <c r="H163" s="133">
        <v>1</v>
      </c>
      <c r="I163" s="134"/>
      <c r="J163" s="135">
        <f>ROUND(I163*H163,2)</f>
        <v>0</v>
      </c>
      <c r="K163" s="136"/>
      <c r="L163" s="31"/>
      <c r="M163" s="137" t="s">
        <v>1</v>
      </c>
      <c r="N163" s="138" t="s">
        <v>38</v>
      </c>
      <c r="P163" s="139">
        <f>O163*H163</f>
        <v>0</v>
      </c>
      <c r="Q163" s="139">
        <v>0</v>
      </c>
      <c r="R163" s="139">
        <f>Q163*H163</f>
        <v>0</v>
      </c>
      <c r="S163" s="139">
        <v>0</v>
      </c>
      <c r="T163" s="139">
        <f>S163*H163</f>
        <v>0</v>
      </c>
      <c r="U163" s="140" t="s">
        <v>1</v>
      </c>
      <c r="AR163" s="141" t="s">
        <v>153</v>
      </c>
      <c r="AT163" s="141" t="s">
        <v>149</v>
      </c>
      <c r="AU163" s="141" t="s">
        <v>79</v>
      </c>
      <c r="AY163" s="16" t="s">
        <v>148</v>
      </c>
      <c r="BE163" s="142">
        <f>IF(N163="základní",J163,0)</f>
        <v>0</v>
      </c>
      <c r="BF163" s="142">
        <f>IF(N163="snížená",J163,0)</f>
        <v>0</v>
      </c>
      <c r="BG163" s="142">
        <f>IF(N163="zákl. přenesená",J163,0)</f>
        <v>0</v>
      </c>
      <c r="BH163" s="142">
        <f>IF(N163="sníž. přenesená",J163,0)</f>
        <v>0</v>
      </c>
      <c r="BI163" s="142">
        <f>IF(N163="nulová",J163,0)</f>
        <v>0</v>
      </c>
      <c r="BJ163" s="16" t="s">
        <v>79</v>
      </c>
      <c r="BK163" s="142">
        <f>ROUND(I163*H163,2)</f>
        <v>0</v>
      </c>
      <c r="BL163" s="16" t="s">
        <v>153</v>
      </c>
      <c r="BM163" s="141" t="s">
        <v>1124</v>
      </c>
    </row>
    <row r="164" spans="2:65" s="1" customFormat="1">
      <c r="B164" s="31"/>
      <c r="D164" s="143" t="s">
        <v>154</v>
      </c>
      <c r="F164" s="144" t="s">
        <v>1107</v>
      </c>
      <c r="I164" s="145"/>
      <c r="L164" s="31"/>
      <c r="M164" s="146"/>
      <c r="U164" s="55"/>
      <c r="AT164" s="16" t="s">
        <v>154</v>
      </c>
      <c r="AU164" s="16" t="s">
        <v>79</v>
      </c>
    </row>
    <row r="165" spans="2:65" s="10" customFormat="1" ht="25.9" customHeight="1">
      <c r="B165" s="119"/>
      <c r="D165" s="120" t="s">
        <v>72</v>
      </c>
      <c r="E165" s="121" t="s">
        <v>1125</v>
      </c>
      <c r="F165" s="121" t="s">
        <v>1125</v>
      </c>
      <c r="I165" s="122"/>
      <c r="J165" s="123">
        <f>BK165</f>
        <v>0</v>
      </c>
      <c r="L165" s="119"/>
      <c r="M165" s="124"/>
      <c r="P165" s="125">
        <f>SUM(P166:P169)</f>
        <v>0</v>
      </c>
      <c r="R165" s="125">
        <f>SUM(R166:R169)</f>
        <v>0</v>
      </c>
      <c r="T165" s="125">
        <f>SUM(T166:T169)</f>
        <v>0</v>
      </c>
      <c r="U165" s="126"/>
      <c r="AR165" s="120" t="s">
        <v>79</v>
      </c>
      <c r="AT165" s="127" t="s">
        <v>72</v>
      </c>
      <c r="AU165" s="127" t="s">
        <v>12</v>
      </c>
      <c r="AY165" s="120" t="s">
        <v>148</v>
      </c>
      <c r="BK165" s="128">
        <f>SUM(BK166:BK169)</f>
        <v>0</v>
      </c>
    </row>
    <row r="166" spans="2:65" s="1" customFormat="1" ht="16.5" customHeight="1">
      <c r="B166" s="31"/>
      <c r="C166" s="129" t="s">
        <v>314</v>
      </c>
      <c r="D166" s="129" t="s">
        <v>149</v>
      </c>
      <c r="E166" s="130" t="s">
        <v>1126</v>
      </c>
      <c r="F166" s="131" t="s">
        <v>1127</v>
      </c>
      <c r="G166" s="132" t="s">
        <v>671</v>
      </c>
      <c r="H166" s="133">
        <v>48</v>
      </c>
      <c r="I166" s="134"/>
      <c r="J166" s="135">
        <f>ROUND(I166*H166,2)</f>
        <v>0</v>
      </c>
      <c r="K166" s="136"/>
      <c r="L166" s="31"/>
      <c r="M166" s="137" t="s">
        <v>1</v>
      </c>
      <c r="N166" s="138" t="s">
        <v>38</v>
      </c>
      <c r="P166" s="139">
        <f>O166*H166</f>
        <v>0</v>
      </c>
      <c r="Q166" s="139">
        <v>0</v>
      </c>
      <c r="R166" s="139">
        <f>Q166*H166</f>
        <v>0</v>
      </c>
      <c r="S166" s="139">
        <v>0</v>
      </c>
      <c r="T166" s="139">
        <f>S166*H166</f>
        <v>0</v>
      </c>
      <c r="U166" s="140" t="s">
        <v>1</v>
      </c>
      <c r="AR166" s="141" t="s">
        <v>153</v>
      </c>
      <c r="AT166" s="141" t="s">
        <v>149</v>
      </c>
      <c r="AU166" s="141" t="s">
        <v>79</v>
      </c>
      <c r="AY166" s="16" t="s">
        <v>148</v>
      </c>
      <c r="BE166" s="142">
        <f>IF(N166="základní",J166,0)</f>
        <v>0</v>
      </c>
      <c r="BF166" s="142">
        <f>IF(N166="snížená",J166,0)</f>
        <v>0</v>
      </c>
      <c r="BG166" s="142">
        <f>IF(N166="zákl. přenesená",J166,0)</f>
        <v>0</v>
      </c>
      <c r="BH166" s="142">
        <f>IF(N166="sníž. přenesená",J166,0)</f>
        <v>0</v>
      </c>
      <c r="BI166" s="142">
        <f>IF(N166="nulová",J166,0)</f>
        <v>0</v>
      </c>
      <c r="BJ166" s="16" t="s">
        <v>79</v>
      </c>
      <c r="BK166" s="142">
        <f>ROUND(I166*H166,2)</f>
        <v>0</v>
      </c>
      <c r="BL166" s="16" t="s">
        <v>153</v>
      </c>
      <c r="BM166" s="141" t="s">
        <v>1128</v>
      </c>
    </row>
    <row r="167" spans="2:65" s="1" customFormat="1">
      <c r="B167" s="31"/>
      <c r="D167" s="143" t="s">
        <v>154</v>
      </c>
      <c r="F167" s="144" t="s">
        <v>1127</v>
      </c>
      <c r="I167" s="145"/>
      <c r="L167" s="31"/>
      <c r="M167" s="146"/>
      <c r="U167" s="55"/>
      <c r="AT167" s="16" t="s">
        <v>154</v>
      </c>
      <c r="AU167" s="16" t="s">
        <v>79</v>
      </c>
    </row>
    <row r="168" spans="2:65" s="1" customFormat="1" ht="16.5" customHeight="1">
      <c r="B168" s="31"/>
      <c r="C168" s="129" t="s">
        <v>415</v>
      </c>
      <c r="D168" s="129" t="s">
        <v>149</v>
      </c>
      <c r="E168" s="130" t="s">
        <v>1129</v>
      </c>
      <c r="F168" s="131" t="s">
        <v>1130</v>
      </c>
      <c r="G168" s="132" t="s">
        <v>671</v>
      </c>
      <c r="H168" s="133">
        <v>1</v>
      </c>
      <c r="I168" s="134"/>
      <c r="J168" s="135">
        <f>ROUND(I168*H168,2)</f>
        <v>0</v>
      </c>
      <c r="K168" s="136"/>
      <c r="L168" s="31"/>
      <c r="M168" s="137" t="s">
        <v>1</v>
      </c>
      <c r="N168" s="138" t="s">
        <v>38</v>
      </c>
      <c r="P168" s="139">
        <f>O168*H168</f>
        <v>0</v>
      </c>
      <c r="Q168" s="139">
        <v>0</v>
      </c>
      <c r="R168" s="139">
        <f>Q168*H168</f>
        <v>0</v>
      </c>
      <c r="S168" s="139">
        <v>0</v>
      </c>
      <c r="T168" s="139">
        <f>S168*H168</f>
        <v>0</v>
      </c>
      <c r="U168" s="140" t="s">
        <v>1</v>
      </c>
      <c r="AR168" s="141" t="s">
        <v>153</v>
      </c>
      <c r="AT168" s="141" t="s">
        <v>149</v>
      </c>
      <c r="AU168" s="141" t="s">
        <v>79</v>
      </c>
      <c r="AY168" s="16" t="s">
        <v>148</v>
      </c>
      <c r="BE168" s="142">
        <f>IF(N168="základní",J168,0)</f>
        <v>0</v>
      </c>
      <c r="BF168" s="142">
        <f>IF(N168="snížená",J168,0)</f>
        <v>0</v>
      </c>
      <c r="BG168" s="142">
        <f>IF(N168="zákl. přenesená",J168,0)</f>
        <v>0</v>
      </c>
      <c r="BH168" s="142">
        <f>IF(N168="sníž. přenesená",J168,0)</f>
        <v>0</v>
      </c>
      <c r="BI168" s="142">
        <f>IF(N168="nulová",J168,0)</f>
        <v>0</v>
      </c>
      <c r="BJ168" s="16" t="s">
        <v>79</v>
      </c>
      <c r="BK168" s="142">
        <f>ROUND(I168*H168,2)</f>
        <v>0</v>
      </c>
      <c r="BL168" s="16" t="s">
        <v>153</v>
      </c>
      <c r="BM168" s="141" t="s">
        <v>1131</v>
      </c>
    </row>
    <row r="169" spans="2:65" s="1" customFormat="1">
      <c r="B169" s="31"/>
      <c r="D169" s="143" t="s">
        <v>154</v>
      </c>
      <c r="F169" s="144" t="s">
        <v>1130</v>
      </c>
      <c r="I169" s="145"/>
      <c r="L169" s="31"/>
      <c r="M169" s="146"/>
      <c r="U169" s="55"/>
      <c r="AT169" s="16" t="s">
        <v>154</v>
      </c>
      <c r="AU169" s="16" t="s">
        <v>79</v>
      </c>
    </row>
    <row r="170" spans="2:65" s="10" customFormat="1" ht="25.9" customHeight="1">
      <c r="B170" s="119"/>
      <c r="D170" s="120" t="s">
        <v>72</v>
      </c>
      <c r="E170" s="121" t="s">
        <v>1132</v>
      </c>
      <c r="F170" s="121" t="s">
        <v>1132</v>
      </c>
      <c r="I170" s="122"/>
      <c r="J170" s="123">
        <f>BK170</f>
        <v>0</v>
      </c>
      <c r="L170" s="119"/>
      <c r="M170" s="124"/>
      <c r="P170" s="125">
        <f>SUM(P171:P178)</f>
        <v>0</v>
      </c>
      <c r="R170" s="125">
        <f>SUM(R171:R178)</f>
        <v>0</v>
      </c>
      <c r="T170" s="125">
        <f>SUM(T171:T178)</f>
        <v>0</v>
      </c>
      <c r="U170" s="126"/>
      <c r="AR170" s="120" t="s">
        <v>79</v>
      </c>
      <c r="AT170" s="127" t="s">
        <v>72</v>
      </c>
      <c r="AU170" s="127" t="s">
        <v>12</v>
      </c>
      <c r="AY170" s="120" t="s">
        <v>148</v>
      </c>
      <c r="BK170" s="128">
        <f>SUM(BK171:BK178)</f>
        <v>0</v>
      </c>
    </row>
    <row r="171" spans="2:65" s="1" customFormat="1" ht="66.75" customHeight="1">
      <c r="B171" s="31"/>
      <c r="C171" s="129" t="s">
        <v>79</v>
      </c>
      <c r="D171" s="129" t="s">
        <v>149</v>
      </c>
      <c r="E171" s="130" t="s">
        <v>1133</v>
      </c>
      <c r="F171" s="131" t="s">
        <v>1134</v>
      </c>
      <c r="G171" s="132" t="s">
        <v>455</v>
      </c>
      <c r="H171" s="133">
        <v>2</v>
      </c>
      <c r="I171" s="134"/>
      <c r="J171" s="135">
        <f>ROUND(I171*H171,2)</f>
        <v>0</v>
      </c>
      <c r="K171" s="136"/>
      <c r="L171" s="31"/>
      <c r="M171" s="137" t="s">
        <v>1</v>
      </c>
      <c r="N171" s="138" t="s">
        <v>38</v>
      </c>
      <c r="P171" s="139">
        <f>O171*H171</f>
        <v>0</v>
      </c>
      <c r="Q171" s="139">
        <v>0</v>
      </c>
      <c r="R171" s="139">
        <f>Q171*H171</f>
        <v>0</v>
      </c>
      <c r="S171" s="139">
        <v>0</v>
      </c>
      <c r="T171" s="139">
        <f>S171*H171</f>
        <v>0</v>
      </c>
      <c r="U171" s="140" t="s">
        <v>1</v>
      </c>
      <c r="AR171" s="141" t="s">
        <v>153</v>
      </c>
      <c r="AT171" s="141" t="s">
        <v>149</v>
      </c>
      <c r="AU171" s="141" t="s">
        <v>79</v>
      </c>
      <c r="AY171" s="16" t="s">
        <v>148</v>
      </c>
      <c r="BE171" s="142">
        <f>IF(N171="základní",J171,0)</f>
        <v>0</v>
      </c>
      <c r="BF171" s="142">
        <f>IF(N171="snížená",J171,0)</f>
        <v>0</v>
      </c>
      <c r="BG171" s="142">
        <f>IF(N171="zákl. přenesená",J171,0)</f>
        <v>0</v>
      </c>
      <c r="BH171" s="142">
        <f>IF(N171="sníž. přenesená",J171,0)</f>
        <v>0</v>
      </c>
      <c r="BI171" s="142">
        <f>IF(N171="nulová",J171,0)</f>
        <v>0</v>
      </c>
      <c r="BJ171" s="16" t="s">
        <v>79</v>
      </c>
      <c r="BK171" s="142">
        <f>ROUND(I171*H171,2)</f>
        <v>0</v>
      </c>
      <c r="BL171" s="16" t="s">
        <v>153</v>
      </c>
      <c r="BM171" s="141" t="s">
        <v>1135</v>
      </c>
    </row>
    <row r="172" spans="2:65" s="1" customFormat="1" ht="39">
      <c r="B172" s="31"/>
      <c r="D172" s="143" t="s">
        <v>154</v>
      </c>
      <c r="F172" s="144" t="s">
        <v>1134</v>
      </c>
      <c r="I172" s="145"/>
      <c r="L172" s="31"/>
      <c r="M172" s="146"/>
      <c r="U172" s="55"/>
      <c r="AT172" s="16" t="s">
        <v>154</v>
      </c>
      <c r="AU172" s="16" t="s">
        <v>79</v>
      </c>
    </row>
    <row r="173" spans="2:65" s="1" customFormat="1" ht="21.75" customHeight="1">
      <c r="B173" s="31"/>
      <c r="C173" s="129" t="s">
        <v>81</v>
      </c>
      <c r="D173" s="129" t="s">
        <v>149</v>
      </c>
      <c r="E173" s="130" t="s">
        <v>1136</v>
      </c>
      <c r="F173" s="131" t="s">
        <v>1137</v>
      </c>
      <c r="G173" s="132" t="s">
        <v>455</v>
      </c>
      <c r="H173" s="133">
        <v>2</v>
      </c>
      <c r="I173" s="134"/>
      <c r="J173" s="135">
        <f>ROUND(I173*H173,2)</f>
        <v>0</v>
      </c>
      <c r="K173" s="136"/>
      <c r="L173" s="31"/>
      <c r="M173" s="137" t="s">
        <v>1</v>
      </c>
      <c r="N173" s="138" t="s">
        <v>38</v>
      </c>
      <c r="P173" s="139">
        <f>O173*H173</f>
        <v>0</v>
      </c>
      <c r="Q173" s="139">
        <v>0</v>
      </c>
      <c r="R173" s="139">
        <f>Q173*H173</f>
        <v>0</v>
      </c>
      <c r="S173" s="139">
        <v>0</v>
      </c>
      <c r="T173" s="139">
        <f>S173*H173</f>
        <v>0</v>
      </c>
      <c r="U173" s="140" t="s">
        <v>1</v>
      </c>
      <c r="AR173" s="141" t="s">
        <v>153</v>
      </c>
      <c r="AT173" s="141" t="s">
        <v>149</v>
      </c>
      <c r="AU173" s="141" t="s">
        <v>79</v>
      </c>
      <c r="AY173" s="16" t="s">
        <v>148</v>
      </c>
      <c r="BE173" s="142">
        <f>IF(N173="základní",J173,0)</f>
        <v>0</v>
      </c>
      <c r="BF173" s="142">
        <f>IF(N173="snížená",J173,0)</f>
        <v>0</v>
      </c>
      <c r="BG173" s="142">
        <f>IF(N173="zákl. přenesená",J173,0)</f>
        <v>0</v>
      </c>
      <c r="BH173" s="142">
        <f>IF(N173="sníž. přenesená",J173,0)</f>
        <v>0</v>
      </c>
      <c r="BI173" s="142">
        <f>IF(N173="nulová",J173,0)</f>
        <v>0</v>
      </c>
      <c r="BJ173" s="16" t="s">
        <v>79</v>
      </c>
      <c r="BK173" s="142">
        <f>ROUND(I173*H173,2)</f>
        <v>0</v>
      </c>
      <c r="BL173" s="16" t="s">
        <v>153</v>
      </c>
      <c r="BM173" s="141" t="s">
        <v>1138</v>
      </c>
    </row>
    <row r="174" spans="2:65" s="1" customFormat="1">
      <c r="B174" s="31"/>
      <c r="D174" s="143" t="s">
        <v>154</v>
      </c>
      <c r="F174" s="144" t="s">
        <v>1137</v>
      </c>
      <c r="I174" s="145"/>
      <c r="L174" s="31"/>
      <c r="M174" s="146"/>
      <c r="U174" s="55"/>
      <c r="AT174" s="16" t="s">
        <v>154</v>
      </c>
      <c r="AU174" s="16" t="s">
        <v>79</v>
      </c>
    </row>
    <row r="175" spans="2:65" s="1" customFormat="1" ht="62.65" customHeight="1">
      <c r="B175" s="31"/>
      <c r="C175" s="129" t="s">
        <v>165</v>
      </c>
      <c r="D175" s="129" t="s">
        <v>149</v>
      </c>
      <c r="E175" s="130" t="s">
        <v>1139</v>
      </c>
      <c r="F175" s="131" t="s">
        <v>1140</v>
      </c>
      <c r="G175" s="132" t="s">
        <v>455</v>
      </c>
      <c r="H175" s="133">
        <v>22</v>
      </c>
      <c r="I175" s="134"/>
      <c r="J175" s="135">
        <f>ROUND(I175*H175,2)</f>
        <v>0</v>
      </c>
      <c r="K175" s="136"/>
      <c r="L175" s="31"/>
      <c r="M175" s="137" t="s">
        <v>1</v>
      </c>
      <c r="N175" s="138" t="s">
        <v>38</v>
      </c>
      <c r="P175" s="139">
        <f>O175*H175</f>
        <v>0</v>
      </c>
      <c r="Q175" s="139">
        <v>0</v>
      </c>
      <c r="R175" s="139">
        <f>Q175*H175</f>
        <v>0</v>
      </c>
      <c r="S175" s="139">
        <v>0</v>
      </c>
      <c r="T175" s="139">
        <f>S175*H175</f>
        <v>0</v>
      </c>
      <c r="U175" s="140" t="s">
        <v>1</v>
      </c>
      <c r="AR175" s="141" t="s">
        <v>153</v>
      </c>
      <c r="AT175" s="141" t="s">
        <v>149</v>
      </c>
      <c r="AU175" s="141" t="s">
        <v>79</v>
      </c>
      <c r="AY175" s="16" t="s">
        <v>148</v>
      </c>
      <c r="BE175" s="142">
        <f>IF(N175="základní",J175,0)</f>
        <v>0</v>
      </c>
      <c r="BF175" s="142">
        <f>IF(N175="snížená",J175,0)</f>
        <v>0</v>
      </c>
      <c r="BG175" s="142">
        <f>IF(N175="zákl. přenesená",J175,0)</f>
        <v>0</v>
      </c>
      <c r="BH175" s="142">
        <f>IF(N175="sníž. přenesená",J175,0)</f>
        <v>0</v>
      </c>
      <c r="BI175" s="142">
        <f>IF(N175="nulová",J175,0)</f>
        <v>0</v>
      </c>
      <c r="BJ175" s="16" t="s">
        <v>79</v>
      </c>
      <c r="BK175" s="142">
        <f>ROUND(I175*H175,2)</f>
        <v>0</v>
      </c>
      <c r="BL175" s="16" t="s">
        <v>153</v>
      </c>
      <c r="BM175" s="141" t="s">
        <v>1141</v>
      </c>
    </row>
    <row r="176" spans="2:65" s="1" customFormat="1" ht="39">
      <c r="B176" s="31"/>
      <c r="D176" s="143" t="s">
        <v>154</v>
      </c>
      <c r="F176" s="144" t="s">
        <v>1140</v>
      </c>
      <c r="I176" s="145"/>
      <c r="L176" s="31"/>
      <c r="M176" s="146"/>
      <c r="U176" s="55"/>
      <c r="AT176" s="16" t="s">
        <v>154</v>
      </c>
      <c r="AU176" s="16" t="s">
        <v>79</v>
      </c>
    </row>
    <row r="177" spans="2:65" s="1" customFormat="1" ht="24.2" customHeight="1">
      <c r="B177" s="31"/>
      <c r="C177" s="129" t="s">
        <v>153</v>
      </c>
      <c r="D177" s="129" t="s">
        <v>149</v>
      </c>
      <c r="E177" s="130" t="s">
        <v>1142</v>
      </c>
      <c r="F177" s="131" t="s">
        <v>1143</v>
      </c>
      <c r="G177" s="132" t="s">
        <v>455</v>
      </c>
      <c r="H177" s="133">
        <v>22</v>
      </c>
      <c r="I177" s="134"/>
      <c r="J177" s="135">
        <f>ROUND(I177*H177,2)</f>
        <v>0</v>
      </c>
      <c r="K177" s="136"/>
      <c r="L177" s="31"/>
      <c r="M177" s="137" t="s">
        <v>1</v>
      </c>
      <c r="N177" s="138" t="s">
        <v>38</v>
      </c>
      <c r="P177" s="139">
        <f>O177*H177</f>
        <v>0</v>
      </c>
      <c r="Q177" s="139">
        <v>0</v>
      </c>
      <c r="R177" s="139">
        <f>Q177*H177</f>
        <v>0</v>
      </c>
      <c r="S177" s="139">
        <v>0</v>
      </c>
      <c r="T177" s="139">
        <f>S177*H177</f>
        <v>0</v>
      </c>
      <c r="U177" s="140" t="s">
        <v>1</v>
      </c>
      <c r="AR177" s="141" t="s">
        <v>153</v>
      </c>
      <c r="AT177" s="141" t="s">
        <v>149</v>
      </c>
      <c r="AU177" s="141" t="s">
        <v>79</v>
      </c>
      <c r="AY177" s="16" t="s">
        <v>148</v>
      </c>
      <c r="BE177" s="142">
        <f>IF(N177="základní",J177,0)</f>
        <v>0</v>
      </c>
      <c r="BF177" s="142">
        <f>IF(N177="snížená",J177,0)</f>
        <v>0</v>
      </c>
      <c r="BG177" s="142">
        <f>IF(N177="zákl. přenesená",J177,0)</f>
        <v>0</v>
      </c>
      <c r="BH177" s="142">
        <f>IF(N177="sníž. přenesená",J177,0)</f>
        <v>0</v>
      </c>
      <c r="BI177" s="142">
        <f>IF(N177="nulová",J177,0)</f>
        <v>0</v>
      </c>
      <c r="BJ177" s="16" t="s">
        <v>79</v>
      </c>
      <c r="BK177" s="142">
        <f>ROUND(I177*H177,2)</f>
        <v>0</v>
      </c>
      <c r="BL177" s="16" t="s">
        <v>153</v>
      </c>
      <c r="BM177" s="141" t="s">
        <v>1144</v>
      </c>
    </row>
    <row r="178" spans="2:65" s="1" customFormat="1" ht="19.5">
      <c r="B178" s="31"/>
      <c r="D178" s="143" t="s">
        <v>154</v>
      </c>
      <c r="F178" s="144" t="s">
        <v>1143</v>
      </c>
      <c r="I178" s="145"/>
      <c r="L178" s="31"/>
      <c r="M178" s="170"/>
      <c r="N178" s="171"/>
      <c r="O178" s="171"/>
      <c r="P178" s="171"/>
      <c r="Q178" s="171"/>
      <c r="R178" s="171"/>
      <c r="S178" s="171"/>
      <c r="T178" s="171"/>
      <c r="U178" s="172"/>
      <c r="AT178" s="16" t="s">
        <v>154</v>
      </c>
      <c r="AU178" s="16" t="s">
        <v>79</v>
      </c>
    </row>
    <row r="179" spans="2:65" s="1" customFormat="1" ht="6.95" customHeight="1">
      <c r="B179" s="43"/>
      <c r="C179" s="44"/>
      <c r="D179" s="44"/>
      <c r="E179" s="44"/>
      <c r="F179" s="44"/>
      <c r="G179" s="44"/>
      <c r="H179" s="44"/>
      <c r="I179" s="44"/>
      <c r="J179" s="44"/>
      <c r="K179" s="44"/>
      <c r="L179" s="31"/>
    </row>
  </sheetData>
  <sheetProtection algorithmName="SHA-512" hashValue="n/axTlBQnqAcrFVMmKkmI/OekPbe6PoQG4lTQ4zXmvcu5ZtxbZghiPLZyB1lGog5wkc7fwLr/+QQ2G7OY8wVag==" saltValue="J+4lP+EnuvH3hpW1Th3RIMmFu8MXBfddaf4+xC+btaUoV55MhjkS3APUaBJ+ARXP9FzEX0YhQD661CsF6yMvnw==" spinCount="100000" sheet="1" objects="1" scenarios="1" formatColumns="0" formatRows="0" autoFilter="0"/>
  <autoFilter ref="C119:K178" xr:uid="{00000000-0009-0000-0000-000006000000}"/>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249"/>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1" width="14.16406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1"/>
      <c r="M2" s="211"/>
      <c r="N2" s="211"/>
      <c r="O2" s="211"/>
      <c r="P2" s="211"/>
      <c r="Q2" s="211"/>
      <c r="R2" s="211"/>
      <c r="S2" s="211"/>
      <c r="T2" s="211"/>
      <c r="U2" s="211"/>
      <c r="V2" s="211"/>
      <c r="AT2" s="16" t="s">
        <v>111</v>
      </c>
    </row>
    <row r="3" spans="2:46" ht="6.95" customHeight="1">
      <c r="B3" s="17"/>
      <c r="C3" s="18"/>
      <c r="D3" s="18"/>
      <c r="E3" s="18"/>
      <c r="F3" s="18"/>
      <c r="G3" s="18"/>
      <c r="H3" s="18"/>
      <c r="I3" s="18"/>
      <c r="J3" s="18"/>
      <c r="K3" s="18"/>
      <c r="L3" s="19"/>
      <c r="AT3" s="16" t="s">
        <v>81</v>
      </c>
    </row>
    <row r="4" spans="2:46" ht="24.95" customHeight="1">
      <c r="B4" s="19"/>
      <c r="D4" s="20" t="s">
        <v>121</v>
      </c>
      <c r="L4" s="19"/>
      <c r="M4" s="92" t="s">
        <v>10</v>
      </c>
      <c r="AT4" s="16" t="s">
        <v>4</v>
      </c>
    </row>
    <row r="5" spans="2:46" ht="6.95" customHeight="1">
      <c r="B5" s="19"/>
      <c r="L5" s="19"/>
    </row>
    <row r="6" spans="2:46" ht="12" customHeight="1">
      <c r="B6" s="19"/>
      <c r="D6" s="26" t="s">
        <v>16</v>
      </c>
      <c r="L6" s="19"/>
    </row>
    <row r="7" spans="2:46" ht="16.5" customHeight="1">
      <c r="B7" s="19"/>
      <c r="E7" s="237" t="str">
        <f>'Rekapitulace stavby'!K6</f>
        <v>Nemocnice TGM Hodonín, PD modernizace OS</v>
      </c>
      <c r="F7" s="238"/>
      <c r="G7" s="238"/>
      <c r="H7" s="238"/>
      <c r="L7" s="19"/>
    </row>
    <row r="8" spans="2:46" ht="12" customHeight="1">
      <c r="B8" s="19"/>
      <c r="D8" s="26" t="s">
        <v>122</v>
      </c>
      <c r="L8" s="19"/>
    </row>
    <row r="9" spans="2:46" s="1" customFormat="1" ht="16.5" customHeight="1">
      <c r="B9" s="31"/>
      <c r="E9" s="237" t="s">
        <v>1145</v>
      </c>
      <c r="F9" s="236"/>
      <c r="G9" s="236"/>
      <c r="H9" s="236"/>
      <c r="L9" s="31"/>
    </row>
    <row r="10" spans="2:46" s="1" customFormat="1" ht="12" customHeight="1">
      <c r="B10" s="31"/>
      <c r="D10" s="26" t="s">
        <v>124</v>
      </c>
      <c r="L10" s="31"/>
    </row>
    <row r="11" spans="2:46" s="1" customFormat="1" ht="16.5" customHeight="1">
      <c r="B11" s="31"/>
      <c r="E11" s="231" t="s">
        <v>1145</v>
      </c>
      <c r="F11" s="236"/>
      <c r="G11" s="236"/>
      <c r="H11" s="236"/>
      <c r="L11" s="31"/>
    </row>
    <row r="12" spans="2:46" s="1" customFormat="1">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21</v>
      </c>
      <c r="I14" s="26" t="s">
        <v>22</v>
      </c>
      <c r="J14" s="51" t="str">
        <f>'Rekapitulace stavby'!AN8</f>
        <v>7.2.2023</v>
      </c>
      <c r="L14" s="31"/>
    </row>
    <row r="15" spans="2:46" s="1" customFormat="1" ht="10.9" customHeight="1">
      <c r="B15" s="31"/>
      <c r="L15" s="31"/>
    </row>
    <row r="16" spans="2:46" s="1" customFormat="1" ht="12" customHeight="1">
      <c r="B16" s="31"/>
      <c r="D16" s="26" t="s">
        <v>24</v>
      </c>
      <c r="I16" s="26" t="s">
        <v>25</v>
      </c>
      <c r="J16" s="24" t="str">
        <f>IF('Rekapitulace stavby'!AN10="","",'Rekapitulace stavby'!AN10)</f>
        <v/>
      </c>
      <c r="L16" s="31"/>
    </row>
    <row r="17" spans="2:12" s="1" customFormat="1" ht="18" customHeight="1">
      <c r="B17" s="31"/>
      <c r="E17" s="24" t="str">
        <f>IF('Rekapitulace stavby'!E11="","",'Rekapitulace stavby'!E11)</f>
        <v xml:space="preserve"> </v>
      </c>
      <c r="I17" s="26" t="s">
        <v>26</v>
      </c>
      <c r="J17" s="24" t="str">
        <f>IF('Rekapitulace stavby'!AN11="","",'Rekapitulace stavby'!AN11)</f>
        <v/>
      </c>
      <c r="L17" s="31"/>
    </row>
    <row r="18" spans="2:12" s="1" customFormat="1" ht="6.95" customHeight="1">
      <c r="B18" s="31"/>
      <c r="L18" s="31"/>
    </row>
    <row r="19" spans="2:12" s="1" customFormat="1" ht="12" customHeight="1">
      <c r="B19" s="31"/>
      <c r="D19" s="26" t="s">
        <v>27</v>
      </c>
      <c r="I19" s="26" t="s">
        <v>25</v>
      </c>
      <c r="J19" s="27" t="str">
        <f>'Rekapitulace stavby'!AN13</f>
        <v>Vyplň údaj</v>
      </c>
      <c r="L19" s="31"/>
    </row>
    <row r="20" spans="2:12" s="1" customFormat="1" ht="18" customHeight="1">
      <c r="B20" s="31"/>
      <c r="E20" s="239" t="str">
        <f>'Rekapitulace stavby'!E14</f>
        <v>Vyplň údaj</v>
      </c>
      <c r="F20" s="223"/>
      <c r="G20" s="223"/>
      <c r="H20" s="223"/>
      <c r="I20" s="26" t="s">
        <v>26</v>
      </c>
      <c r="J20" s="27" t="str">
        <f>'Rekapitulace stavby'!AN14</f>
        <v>Vyplň údaj</v>
      </c>
      <c r="L20" s="31"/>
    </row>
    <row r="21" spans="2:12" s="1" customFormat="1" ht="6.95" customHeight="1">
      <c r="B21" s="31"/>
      <c r="L21" s="31"/>
    </row>
    <row r="22" spans="2:12" s="1" customFormat="1" ht="12" customHeight="1">
      <c r="B22" s="31"/>
      <c r="D22" s="26" t="s">
        <v>29</v>
      </c>
      <c r="I22" s="26" t="s">
        <v>25</v>
      </c>
      <c r="J22" s="24" t="str">
        <f>IF('Rekapitulace stavby'!AN16="","",'Rekapitulace stavby'!AN16)</f>
        <v/>
      </c>
      <c r="L22" s="31"/>
    </row>
    <row r="23" spans="2:12" s="1" customFormat="1" ht="18" customHeight="1">
      <c r="B23" s="31"/>
      <c r="E23" s="24" t="str">
        <f>IF('Rekapitulace stavby'!E17="","",'Rekapitulace stavby'!E17)</f>
        <v xml:space="preserve"> </v>
      </c>
      <c r="I23" s="26" t="s">
        <v>26</v>
      </c>
      <c r="J23" s="24" t="str">
        <f>IF('Rekapitulace stavby'!AN17="","",'Rekapitulace stavby'!AN17)</f>
        <v/>
      </c>
      <c r="L23" s="31"/>
    </row>
    <row r="24" spans="2:12" s="1" customFormat="1" ht="6.95" customHeight="1">
      <c r="B24" s="31"/>
      <c r="L24" s="31"/>
    </row>
    <row r="25" spans="2:12" s="1" customFormat="1" ht="12" customHeight="1">
      <c r="B25" s="31"/>
      <c r="D25" s="26" t="s">
        <v>31</v>
      </c>
      <c r="I25" s="26" t="s">
        <v>25</v>
      </c>
      <c r="J25" s="24" t="str">
        <f>IF('Rekapitulace stavby'!AN19="","",'Rekapitulace stavby'!AN19)</f>
        <v/>
      </c>
      <c r="L25" s="31"/>
    </row>
    <row r="26" spans="2:12" s="1" customFormat="1" ht="18" customHeight="1">
      <c r="B26" s="31"/>
      <c r="E26" s="24" t="str">
        <f>IF('Rekapitulace stavby'!E20="","",'Rekapitulace stavby'!E20)</f>
        <v xml:space="preserve"> </v>
      </c>
      <c r="I26" s="26" t="s">
        <v>26</v>
      </c>
      <c r="J26" s="24" t="str">
        <f>IF('Rekapitulace stavby'!AN20="","",'Rekapitulace stavby'!AN20)</f>
        <v/>
      </c>
      <c r="L26" s="31"/>
    </row>
    <row r="27" spans="2:12" s="1" customFormat="1" ht="6.95" customHeight="1">
      <c r="B27" s="31"/>
      <c r="L27" s="31"/>
    </row>
    <row r="28" spans="2:12" s="1" customFormat="1" ht="12" customHeight="1">
      <c r="B28" s="31"/>
      <c r="D28" s="26" t="s">
        <v>32</v>
      </c>
      <c r="L28" s="31"/>
    </row>
    <row r="29" spans="2:12" s="7" customFormat="1" ht="16.5" customHeight="1">
      <c r="B29" s="93"/>
      <c r="E29" s="227" t="s">
        <v>1</v>
      </c>
      <c r="F29" s="227"/>
      <c r="G29" s="227"/>
      <c r="H29" s="227"/>
      <c r="L29" s="93"/>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4" t="s">
        <v>33</v>
      </c>
      <c r="J32" s="65">
        <f>ROUND(J127, 2)</f>
        <v>0</v>
      </c>
      <c r="L32" s="31"/>
    </row>
    <row r="33" spans="2:12" s="1" customFormat="1" ht="6.95" customHeight="1">
      <c r="B33" s="31"/>
      <c r="D33" s="52"/>
      <c r="E33" s="52"/>
      <c r="F33" s="52"/>
      <c r="G33" s="52"/>
      <c r="H33" s="52"/>
      <c r="I33" s="52"/>
      <c r="J33" s="52"/>
      <c r="K33" s="52"/>
      <c r="L33" s="31"/>
    </row>
    <row r="34" spans="2:12" s="1" customFormat="1" ht="14.45" customHeight="1">
      <c r="B34" s="31"/>
      <c r="F34" s="34" t="s">
        <v>35</v>
      </c>
      <c r="I34" s="34" t="s">
        <v>34</v>
      </c>
      <c r="J34" s="34" t="s">
        <v>36</v>
      </c>
      <c r="L34" s="31"/>
    </row>
    <row r="35" spans="2:12" s="1" customFormat="1" ht="14.45" customHeight="1">
      <c r="B35" s="31"/>
      <c r="D35" s="54" t="s">
        <v>37</v>
      </c>
      <c r="E35" s="26" t="s">
        <v>38</v>
      </c>
      <c r="F35" s="85">
        <f>ROUND((SUM(BE127:BE248)),  2)</f>
        <v>0</v>
      </c>
      <c r="I35" s="95">
        <v>0.21</v>
      </c>
      <c r="J35" s="85">
        <f>ROUND(((SUM(BE127:BE248))*I35),  2)</f>
        <v>0</v>
      </c>
      <c r="L35" s="31"/>
    </row>
    <row r="36" spans="2:12" s="1" customFormat="1" ht="14.45" customHeight="1">
      <c r="B36" s="31"/>
      <c r="E36" s="26" t="s">
        <v>39</v>
      </c>
      <c r="F36" s="85">
        <f>ROUND((SUM(BF127:BF248)),  2)</f>
        <v>0</v>
      </c>
      <c r="I36" s="95">
        <v>0.15</v>
      </c>
      <c r="J36" s="85">
        <f>ROUND(((SUM(BF127:BF248))*I36),  2)</f>
        <v>0</v>
      </c>
      <c r="L36" s="31"/>
    </row>
    <row r="37" spans="2:12" s="1" customFormat="1" ht="14.45" hidden="1" customHeight="1">
      <c r="B37" s="31"/>
      <c r="E37" s="26" t="s">
        <v>40</v>
      </c>
      <c r="F37" s="85">
        <f>ROUND((SUM(BG127:BG248)),  2)</f>
        <v>0</v>
      </c>
      <c r="I37" s="95">
        <v>0.21</v>
      </c>
      <c r="J37" s="85">
        <f>0</f>
        <v>0</v>
      </c>
      <c r="L37" s="31"/>
    </row>
    <row r="38" spans="2:12" s="1" customFormat="1" ht="14.45" hidden="1" customHeight="1">
      <c r="B38" s="31"/>
      <c r="E38" s="26" t="s">
        <v>41</v>
      </c>
      <c r="F38" s="85">
        <f>ROUND((SUM(BH127:BH248)),  2)</f>
        <v>0</v>
      </c>
      <c r="I38" s="95">
        <v>0.15</v>
      </c>
      <c r="J38" s="85">
        <f>0</f>
        <v>0</v>
      </c>
      <c r="L38" s="31"/>
    </row>
    <row r="39" spans="2:12" s="1" customFormat="1" ht="14.45" hidden="1" customHeight="1">
      <c r="B39" s="31"/>
      <c r="E39" s="26" t="s">
        <v>42</v>
      </c>
      <c r="F39" s="85">
        <f>ROUND((SUM(BI127:BI248)),  2)</f>
        <v>0</v>
      </c>
      <c r="I39" s="95">
        <v>0</v>
      </c>
      <c r="J39" s="85">
        <f>0</f>
        <v>0</v>
      </c>
      <c r="L39" s="31"/>
    </row>
    <row r="40" spans="2:12" s="1" customFormat="1" ht="6.95" customHeight="1">
      <c r="B40" s="31"/>
      <c r="L40" s="31"/>
    </row>
    <row r="41" spans="2:12" s="1" customFormat="1" ht="25.35" customHeight="1">
      <c r="B41" s="31"/>
      <c r="C41" s="96"/>
      <c r="D41" s="97" t="s">
        <v>43</v>
      </c>
      <c r="E41" s="56"/>
      <c r="F41" s="56"/>
      <c r="G41" s="98" t="s">
        <v>44</v>
      </c>
      <c r="H41" s="99" t="s">
        <v>45</v>
      </c>
      <c r="I41" s="56"/>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46</v>
      </c>
      <c r="E50" s="41"/>
      <c r="F50" s="41"/>
      <c r="G50" s="40" t="s">
        <v>47</v>
      </c>
      <c r="H50" s="41"/>
      <c r="I50" s="41"/>
      <c r="J50" s="41"/>
      <c r="K50" s="41"/>
      <c r="L50" s="31"/>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2.75">
      <c r="B61" s="31"/>
      <c r="D61" s="42" t="s">
        <v>48</v>
      </c>
      <c r="E61" s="33"/>
      <c r="F61" s="102" t="s">
        <v>49</v>
      </c>
      <c r="G61" s="42" t="s">
        <v>48</v>
      </c>
      <c r="H61" s="33"/>
      <c r="I61" s="33"/>
      <c r="J61" s="103" t="s">
        <v>49</v>
      </c>
      <c r="K61" s="33"/>
      <c r="L61" s="31"/>
    </row>
    <row r="62" spans="2:12">
      <c r="B62" s="19"/>
      <c r="L62" s="19"/>
    </row>
    <row r="63" spans="2:12">
      <c r="B63" s="19"/>
      <c r="L63" s="19"/>
    </row>
    <row r="64" spans="2:12">
      <c r="B64" s="19"/>
      <c r="L64" s="19"/>
    </row>
    <row r="65" spans="2:12" s="1" customFormat="1" ht="12.75">
      <c r="B65" s="31"/>
      <c r="D65" s="40" t="s">
        <v>50</v>
      </c>
      <c r="E65" s="41"/>
      <c r="F65" s="41"/>
      <c r="G65" s="40" t="s">
        <v>51</v>
      </c>
      <c r="H65" s="41"/>
      <c r="I65" s="41"/>
      <c r="J65" s="41"/>
      <c r="K65" s="41"/>
      <c r="L65" s="31"/>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2.75">
      <c r="B76" s="31"/>
      <c r="D76" s="42" t="s">
        <v>48</v>
      </c>
      <c r="E76" s="33"/>
      <c r="F76" s="102" t="s">
        <v>49</v>
      </c>
      <c r="G76" s="42" t="s">
        <v>48</v>
      </c>
      <c r="H76" s="33"/>
      <c r="I76" s="33"/>
      <c r="J76" s="103" t="s">
        <v>49</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126</v>
      </c>
      <c r="L82" s="31"/>
    </row>
    <row r="83" spans="2:12" s="1" customFormat="1" ht="6.95" customHeight="1">
      <c r="B83" s="31"/>
      <c r="L83" s="31"/>
    </row>
    <row r="84" spans="2:12" s="1" customFormat="1" ht="12" customHeight="1">
      <c r="B84" s="31"/>
      <c r="C84" s="26" t="s">
        <v>16</v>
      </c>
      <c r="L84" s="31"/>
    </row>
    <row r="85" spans="2:12" s="1" customFormat="1" ht="16.5" customHeight="1">
      <c r="B85" s="31"/>
      <c r="E85" s="237" t="str">
        <f>E7</f>
        <v>Nemocnice TGM Hodonín, PD modernizace OS</v>
      </c>
      <c r="F85" s="238"/>
      <c r="G85" s="238"/>
      <c r="H85" s="238"/>
      <c r="L85" s="31"/>
    </row>
    <row r="86" spans="2:12" ht="12" customHeight="1">
      <c r="B86" s="19"/>
      <c r="C86" s="26" t="s">
        <v>122</v>
      </c>
      <c r="L86" s="19"/>
    </row>
    <row r="87" spans="2:12" s="1" customFormat="1" ht="16.5" customHeight="1">
      <c r="B87" s="31"/>
      <c r="E87" s="237" t="s">
        <v>1145</v>
      </c>
      <c r="F87" s="236"/>
      <c r="G87" s="236"/>
      <c r="H87" s="236"/>
      <c r="L87" s="31"/>
    </row>
    <row r="88" spans="2:12" s="1" customFormat="1" ht="12" customHeight="1">
      <c r="B88" s="31"/>
      <c r="C88" s="26" t="s">
        <v>124</v>
      </c>
      <c r="L88" s="31"/>
    </row>
    <row r="89" spans="2:12" s="1" customFormat="1" ht="16.5" customHeight="1">
      <c r="B89" s="31"/>
      <c r="E89" s="231" t="str">
        <f>E11</f>
        <v>PS 01 - Vestavby</v>
      </c>
      <c r="F89" s="236"/>
      <c r="G89" s="236"/>
      <c r="H89" s="236"/>
      <c r="L89" s="31"/>
    </row>
    <row r="90" spans="2:12" s="1" customFormat="1" ht="6.95" customHeight="1">
      <c r="B90" s="31"/>
      <c r="L90" s="31"/>
    </row>
    <row r="91" spans="2:12" s="1" customFormat="1" ht="12" customHeight="1">
      <c r="B91" s="31"/>
      <c r="C91" s="26" t="s">
        <v>20</v>
      </c>
      <c r="F91" s="24" t="str">
        <f>F14</f>
        <v xml:space="preserve"> </v>
      </c>
      <c r="I91" s="26" t="s">
        <v>22</v>
      </c>
      <c r="J91" s="51" t="str">
        <f>IF(J14="","",J14)</f>
        <v>7.2.2023</v>
      </c>
      <c r="L91" s="31"/>
    </row>
    <row r="92" spans="2:12" s="1" customFormat="1" ht="6.95" customHeight="1">
      <c r="B92" s="31"/>
      <c r="L92" s="31"/>
    </row>
    <row r="93" spans="2:12" s="1" customFormat="1" ht="15.2" customHeight="1">
      <c r="B93" s="31"/>
      <c r="C93" s="26" t="s">
        <v>24</v>
      </c>
      <c r="F93" s="24" t="str">
        <f>E17</f>
        <v xml:space="preserve"> </v>
      </c>
      <c r="I93" s="26" t="s">
        <v>29</v>
      </c>
      <c r="J93" s="29" t="str">
        <f>E23</f>
        <v xml:space="preserve"> </v>
      </c>
      <c r="L93" s="31"/>
    </row>
    <row r="94" spans="2:12" s="1" customFormat="1" ht="15.2" customHeight="1">
      <c r="B94" s="31"/>
      <c r="C94" s="26" t="s">
        <v>27</v>
      </c>
      <c r="F94" s="24" t="str">
        <f>IF(E20="","",E20)</f>
        <v>Vyplň údaj</v>
      </c>
      <c r="I94" s="26" t="s">
        <v>31</v>
      </c>
      <c r="J94" s="29" t="str">
        <f>E26</f>
        <v xml:space="preserve"> </v>
      </c>
      <c r="L94" s="31"/>
    </row>
    <row r="95" spans="2:12" s="1" customFormat="1" ht="10.35" customHeight="1">
      <c r="B95" s="31"/>
      <c r="L95" s="31"/>
    </row>
    <row r="96" spans="2:12" s="1" customFormat="1" ht="29.25" customHeight="1">
      <c r="B96" s="31"/>
      <c r="C96" s="104" t="s">
        <v>127</v>
      </c>
      <c r="D96" s="96"/>
      <c r="E96" s="96"/>
      <c r="F96" s="96"/>
      <c r="G96" s="96"/>
      <c r="H96" s="96"/>
      <c r="I96" s="96"/>
      <c r="J96" s="105" t="s">
        <v>128</v>
      </c>
      <c r="K96" s="96"/>
      <c r="L96" s="31"/>
    </row>
    <row r="97" spans="2:47" s="1" customFormat="1" ht="10.35" customHeight="1">
      <c r="B97" s="31"/>
      <c r="L97" s="31"/>
    </row>
    <row r="98" spans="2:47" s="1" customFormat="1" ht="22.9" customHeight="1">
      <c r="B98" s="31"/>
      <c r="C98" s="106" t="s">
        <v>129</v>
      </c>
      <c r="J98" s="65">
        <f>J127</f>
        <v>0</v>
      </c>
      <c r="L98" s="31"/>
      <c r="AU98" s="16" t="s">
        <v>130</v>
      </c>
    </row>
    <row r="99" spans="2:47" s="8" customFormat="1" ht="24.95" customHeight="1">
      <c r="B99" s="107"/>
      <c r="D99" s="108" t="s">
        <v>227</v>
      </c>
      <c r="E99" s="109"/>
      <c r="F99" s="109"/>
      <c r="G99" s="109"/>
      <c r="H99" s="109"/>
      <c r="I99" s="109"/>
      <c r="J99" s="110">
        <f>J128</f>
        <v>0</v>
      </c>
      <c r="L99" s="107"/>
    </row>
    <row r="100" spans="2:47" s="8" customFormat="1" ht="24.95" customHeight="1">
      <c r="B100" s="107"/>
      <c r="D100" s="108" t="s">
        <v>1146</v>
      </c>
      <c r="E100" s="109"/>
      <c r="F100" s="109"/>
      <c r="G100" s="109"/>
      <c r="H100" s="109"/>
      <c r="I100" s="109"/>
      <c r="J100" s="110">
        <f>J187</f>
        <v>0</v>
      </c>
      <c r="L100" s="107"/>
    </row>
    <row r="101" spans="2:47" s="8" customFormat="1" ht="24.95" customHeight="1">
      <c r="B101" s="107"/>
      <c r="D101" s="108" t="s">
        <v>1147</v>
      </c>
      <c r="E101" s="109"/>
      <c r="F101" s="109"/>
      <c r="G101" s="109"/>
      <c r="H101" s="109"/>
      <c r="I101" s="109"/>
      <c r="J101" s="110">
        <f>J202</f>
        <v>0</v>
      </c>
      <c r="L101" s="107"/>
    </row>
    <row r="102" spans="2:47" s="8" customFormat="1" ht="24.95" customHeight="1">
      <c r="B102" s="107"/>
      <c r="D102" s="108" t="s">
        <v>1148</v>
      </c>
      <c r="E102" s="109"/>
      <c r="F102" s="109"/>
      <c r="G102" s="109"/>
      <c r="H102" s="109"/>
      <c r="I102" s="109"/>
      <c r="J102" s="110">
        <f>J207</f>
        <v>0</v>
      </c>
      <c r="L102" s="107"/>
    </row>
    <row r="103" spans="2:47" s="8" customFormat="1" ht="24.95" customHeight="1">
      <c r="B103" s="107"/>
      <c r="D103" s="108" t="s">
        <v>1149</v>
      </c>
      <c r="E103" s="109"/>
      <c r="F103" s="109"/>
      <c r="G103" s="109"/>
      <c r="H103" s="109"/>
      <c r="I103" s="109"/>
      <c r="J103" s="110">
        <f>J210</f>
        <v>0</v>
      </c>
      <c r="L103" s="107"/>
    </row>
    <row r="104" spans="2:47" s="8" customFormat="1" ht="24.95" customHeight="1">
      <c r="B104" s="107"/>
      <c r="D104" s="108" t="s">
        <v>1150</v>
      </c>
      <c r="E104" s="109"/>
      <c r="F104" s="109"/>
      <c r="G104" s="109"/>
      <c r="H104" s="109"/>
      <c r="I104" s="109"/>
      <c r="J104" s="110">
        <f>J219</f>
        <v>0</v>
      </c>
      <c r="L104" s="107"/>
    </row>
    <row r="105" spans="2:47" s="8" customFormat="1" ht="24.95" customHeight="1">
      <c r="B105" s="107"/>
      <c r="D105" s="108" t="s">
        <v>1151</v>
      </c>
      <c r="E105" s="109"/>
      <c r="F105" s="109"/>
      <c r="G105" s="109"/>
      <c r="H105" s="109"/>
      <c r="I105" s="109"/>
      <c r="J105" s="110">
        <f>J238</f>
        <v>0</v>
      </c>
      <c r="L105" s="107"/>
    </row>
    <row r="106" spans="2:47" s="1" customFormat="1" ht="21.75" customHeight="1">
      <c r="B106" s="31"/>
      <c r="L106" s="31"/>
    </row>
    <row r="107" spans="2:47" s="1" customFormat="1" ht="6.95" customHeight="1">
      <c r="B107" s="43"/>
      <c r="C107" s="44"/>
      <c r="D107" s="44"/>
      <c r="E107" s="44"/>
      <c r="F107" s="44"/>
      <c r="G107" s="44"/>
      <c r="H107" s="44"/>
      <c r="I107" s="44"/>
      <c r="J107" s="44"/>
      <c r="K107" s="44"/>
      <c r="L107" s="31"/>
    </row>
    <row r="111" spans="2:47" s="1" customFormat="1" ht="6.95" customHeight="1">
      <c r="B111" s="45"/>
      <c r="C111" s="46"/>
      <c r="D111" s="46"/>
      <c r="E111" s="46"/>
      <c r="F111" s="46"/>
      <c r="G111" s="46"/>
      <c r="H111" s="46"/>
      <c r="I111" s="46"/>
      <c r="J111" s="46"/>
      <c r="K111" s="46"/>
      <c r="L111" s="31"/>
    </row>
    <row r="112" spans="2:47" s="1" customFormat="1" ht="24.95" customHeight="1">
      <c r="B112" s="31"/>
      <c r="C112" s="20" t="s">
        <v>133</v>
      </c>
      <c r="L112" s="31"/>
    </row>
    <row r="113" spans="2:63" s="1" customFormat="1" ht="6.95" customHeight="1">
      <c r="B113" s="31"/>
      <c r="L113" s="31"/>
    </row>
    <row r="114" spans="2:63" s="1" customFormat="1" ht="12" customHeight="1">
      <c r="B114" s="31"/>
      <c r="C114" s="26" t="s">
        <v>16</v>
      </c>
      <c r="L114" s="31"/>
    </row>
    <row r="115" spans="2:63" s="1" customFormat="1" ht="16.5" customHeight="1">
      <c r="B115" s="31"/>
      <c r="E115" s="237" t="str">
        <f>E7</f>
        <v>Nemocnice TGM Hodonín, PD modernizace OS</v>
      </c>
      <c r="F115" s="238"/>
      <c r="G115" s="238"/>
      <c r="H115" s="238"/>
      <c r="L115" s="31"/>
    </row>
    <row r="116" spans="2:63" ht="12" customHeight="1">
      <c r="B116" s="19"/>
      <c r="C116" s="26" t="s">
        <v>122</v>
      </c>
      <c r="L116" s="19"/>
    </row>
    <row r="117" spans="2:63" s="1" customFormat="1" ht="16.5" customHeight="1">
      <c r="B117" s="31"/>
      <c r="E117" s="237" t="s">
        <v>1145</v>
      </c>
      <c r="F117" s="236"/>
      <c r="G117" s="236"/>
      <c r="H117" s="236"/>
      <c r="L117" s="31"/>
    </row>
    <row r="118" spans="2:63" s="1" customFormat="1" ht="12" customHeight="1">
      <c r="B118" s="31"/>
      <c r="C118" s="26" t="s">
        <v>124</v>
      </c>
      <c r="L118" s="31"/>
    </row>
    <row r="119" spans="2:63" s="1" customFormat="1" ht="16.5" customHeight="1">
      <c r="B119" s="31"/>
      <c r="E119" s="231" t="str">
        <f>E11</f>
        <v>PS 01 - Vestavby</v>
      </c>
      <c r="F119" s="236"/>
      <c r="G119" s="236"/>
      <c r="H119" s="236"/>
      <c r="L119" s="31"/>
    </row>
    <row r="120" spans="2:63" s="1" customFormat="1" ht="6.95" customHeight="1">
      <c r="B120" s="31"/>
      <c r="L120" s="31"/>
    </row>
    <row r="121" spans="2:63" s="1" customFormat="1" ht="12" customHeight="1">
      <c r="B121" s="31"/>
      <c r="C121" s="26" t="s">
        <v>20</v>
      </c>
      <c r="F121" s="24" t="str">
        <f>F14</f>
        <v xml:space="preserve"> </v>
      </c>
      <c r="I121" s="26" t="s">
        <v>22</v>
      </c>
      <c r="J121" s="51" t="str">
        <f>IF(J14="","",J14)</f>
        <v>7.2.2023</v>
      </c>
      <c r="L121" s="31"/>
    </row>
    <row r="122" spans="2:63" s="1" customFormat="1" ht="6.95" customHeight="1">
      <c r="B122" s="31"/>
      <c r="L122" s="31"/>
    </row>
    <row r="123" spans="2:63" s="1" customFormat="1" ht="15.2" customHeight="1">
      <c r="B123" s="31"/>
      <c r="C123" s="26" t="s">
        <v>24</v>
      </c>
      <c r="F123" s="24" t="str">
        <f>E17</f>
        <v xml:space="preserve"> </v>
      </c>
      <c r="I123" s="26" t="s">
        <v>29</v>
      </c>
      <c r="J123" s="29" t="str">
        <f>E23</f>
        <v xml:space="preserve"> </v>
      </c>
      <c r="L123" s="31"/>
    </row>
    <row r="124" spans="2:63" s="1" customFormat="1" ht="15.2" customHeight="1">
      <c r="B124" s="31"/>
      <c r="C124" s="26" t="s">
        <v>27</v>
      </c>
      <c r="F124" s="24" t="str">
        <f>IF(E20="","",E20)</f>
        <v>Vyplň údaj</v>
      </c>
      <c r="I124" s="26" t="s">
        <v>31</v>
      </c>
      <c r="J124" s="29" t="str">
        <f>E26</f>
        <v xml:space="preserve"> </v>
      </c>
      <c r="L124" s="31"/>
    </row>
    <row r="125" spans="2:63" s="1" customFormat="1" ht="10.35" customHeight="1">
      <c r="B125" s="31"/>
      <c r="L125" s="31"/>
    </row>
    <row r="126" spans="2:63" s="9" customFormat="1" ht="29.25" customHeight="1">
      <c r="B126" s="111"/>
      <c r="C126" s="112" t="s">
        <v>134</v>
      </c>
      <c r="D126" s="113" t="s">
        <v>58</v>
      </c>
      <c r="E126" s="113" t="s">
        <v>54</v>
      </c>
      <c r="F126" s="113" t="s">
        <v>55</v>
      </c>
      <c r="G126" s="113" t="s">
        <v>135</v>
      </c>
      <c r="H126" s="113" t="s">
        <v>136</v>
      </c>
      <c r="I126" s="113" t="s">
        <v>137</v>
      </c>
      <c r="J126" s="114" t="s">
        <v>128</v>
      </c>
      <c r="K126" s="115" t="s">
        <v>138</v>
      </c>
      <c r="L126" s="111"/>
      <c r="M126" s="58" t="s">
        <v>1</v>
      </c>
      <c r="N126" s="59" t="s">
        <v>37</v>
      </c>
      <c r="O126" s="59" t="s">
        <v>139</v>
      </c>
      <c r="P126" s="59" t="s">
        <v>140</v>
      </c>
      <c r="Q126" s="59" t="s">
        <v>141</v>
      </c>
      <c r="R126" s="59" t="s">
        <v>142</v>
      </c>
      <c r="S126" s="59" t="s">
        <v>143</v>
      </c>
      <c r="T126" s="59" t="s">
        <v>144</v>
      </c>
      <c r="U126" s="60" t="s">
        <v>145</v>
      </c>
    </row>
    <row r="127" spans="2:63" s="1" customFormat="1" ht="22.9" customHeight="1">
      <c r="B127" s="31"/>
      <c r="C127" s="63" t="s">
        <v>146</v>
      </c>
      <c r="J127" s="116">
        <f>BK127</f>
        <v>0</v>
      </c>
      <c r="L127" s="31"/>
      <c r="M127" s="61"/>
      <c r="N127" s="52"/>
      <c r="O127" s="52"/>
      <c r="P127" s="117">
        <f>P128+P187+P202+P207+P210+P219+P238</f>
        <v>0</v>
      </c>
      <c r="Q127" s="52"/>
      <c r="R127" s="117">
        <f>R128+R187+R202+R207+R210+R219+R238</f>
        <v>0</v>
      </c>
      <c r="S127" s="52"/>
      <c r="T127" s="117">
        <f>T128+T187+T202+T207+T210+T219+T238</f>
        <v>0</v>
      </c>
      <c r="U127" s="53"/>
      <c r="AT127" s="16" t="s">
        <v>72</v>
      </c>
      <c r="AU127" s="16" t="s">
        <v>130</v>
      </c>
      <c r="BK127" s="118">
        <f>BK128+BK187+BK202+BK207+BK210+BK219+BK238</f>
        <v>0</v>
      </c>
    </row>
    <row r="128" spans="2:63" s="10" customFormat="1" ht="25.9" customHeight="1">
      <c r="B128" s="119"/>
      <c r="D128" s="120" t="s">
        <v>72</v>
      </c>
      <c r="E128" s="121" t="s">
        <v>543</v>
      </c>
      <c r="F128" s="121" t="s">
        <v>544</v>
      </c>
      <c r="I128" s="122"/>
      <c r="J128" s="123">
        <f>BK128</f>
        <v>0</v>
      </c>
      <c r="L128" s="119"/>
      <c r="M128" s="124"/>
      <c r="P128" s="125">
        <f>SUM(P129:P186)</f>
        <v>0</v>
      </c>
      <c r="R128" s="125">
        <f>SUM(R129:R186)</f>
        <v>0</v>
      </c>
      <c r="T128" s="125">
        <f>SUM(T129:T186)</f>
        <v>0</v>
      </c>
      <c r="U128" s="126"/>
      <c r="AR128" s="120" t="s">
        <v>81</v>
      </c>
      <c r="AT128" s="127" t="s">
        <v>72</v>
      </c>
      <c r="AU128" s="127" t="s">
        <v>12</v>
      </c>
      <c r="AY128" s="120" t="s">
        <v>148</v>
      </c>
      <c r="BK128" s="128">
        <f>SUM(BK129:BK186)</f>
        <v>0</v>
      </c>
    </row>
    <row r="129" spans="2:65" s="1" customFormat="1" ht="76.349999999999994" customHeight="1">
      <c r="B129" s="31"/>
      <c r="C129" s="129" t="s">
        <v>79</v>
      </c>
      <c r="D129" s="129" t="s">
        <v>149</v>
      </c>
      <c r="E129" s="130" t="s">
        <v>79</v>
      </c>
      <c r="F129" s="131" t="s">
        <v>1152</v>
      </c>
      <c r="G129" s="132" t="s">
        <v>261</v>
      </c>
      <c r="H129" s="133">
        <v>87.5</v>
      </c>
      <c r="I129" s="134"/>
      <c r="J129" s="135">
        <f>ROUND(I129*H129,2)</f>
        <v>0</v>
      </c>
      <c r="K129" s="136"/>
      <c r="L129" s="31"/>
      <c r="M129" s="137" t="s">
        <v>1</v>
      </c>
      <c r="N129" s="138" t="s">
        <v>38</v>
      </c>
      <c r="P129" s="139">
        <f>O129*H129</f>
        <v>0</v>
      </c>
      <c r="Q129" s="139">
        <v>0</v>
      </c>
      <c r="R129" s="139">
        <f>Q129*H129</f>
        <v>0</v>
      </c>
      <c r="S129" s="139">
        <v>0</v>
      </c>
      <c r="T129" s="139">
        <f>S129*H129</f>
        <v>0</v>
      </c>
      <c r="U129" s="140" t="s">
        <v>1</v>
      </c>
      <c r="AR129" s="141" t="s">
        <v>194</v>
      </c>
      <c r="AT129" s="141" t="s">
        <v>149</v>
      </c>
      <c r="AU129" s="141" t="s">
        <v>79</v>
      </c>
      <c r="AY129" s="16" t="s">
        <v>148</v>
      </c>
      <c r="BE129" s="142">
        <f>IF(N129="základní",J129,0)</f>
        <v>0</v>
      </c>
      <c r="BF129" s="142">
        <f>IF(N129="snížená",J129,0)</f>
        <v>0</v>
      </c>
      <c r="BG129" s="142">
        <f>IF(N129="zákl. přenesená",J129,0)</f>
        <v>0</v>
      </c>
      <c r="BH129" s="142">
        <f>IF(N129="sníž. přenesená",J129,0)</f>
        <v>0</v>
      </c>
      <c r="BI129" s="142">
        <f>IF(N129="nulová",J129,0)</f>
        <v>0</v>
      </c>
      <c r="BJ129" s="16" t="s">
        <v>79</v>
      </c>
      <c r="BK129" s="142">
        <f>ROUND(I129*H129,2)</f>
        <v>0</v>
      </c>
      <c r="BL129" s="16" t="s">
        <v>194</v>
      </c>
      <c r="BM129" s="141" t="s">
        <v>1153</v>
      </c>
    </row>
    <row r="130" spans="2:65" s="1" customFormat="1" ht="126.75">
      <c r="B130" s="31"/>
      <c r="D130" s="143" t="s">
        <v>154</v>
      </c>
      <c r="F130" s="144" t="s">
        <v>1154</v>
      </c>
      <c r="I130" s="145"/>
      <c r="L130" s="31"/>
      <c r="M130" s="146"/>
      <c r="U130" s="55"/>
      <c r="AT130" s="16" t="s">
        <v>154</v>
      </c>
      <c r="AU130" s="16" t="s">
        <v>79</v>
      </c>
    </row>
    <row r="131" spans="2:65" s="1" customFormat="1" ht="78" customHeight="1">
      <c r="B131" s="31"/>
      <c r="C131" s="129" t="s">
        <v>178</v>
      </c>
      <c r="D131" s="129" t="s">
        <v>149</v>
      </c>
      <c r="E131" s="130" t="s">
        <v>178</v>
      </c>
      <c r="F131" s="131" t="s">
        <v>1155</v>
      </c>
      <c r="G131" s="132" t="s">
        <v>455</v>
      </c>
      <c r="H131" s="133">
        <v>1</v>
      </c>
      <c r="I131" s="134"/>
      <c r="J131" s="135">
        <f>ROUND(I131*H131,2)</f>
        <v>0</v>
      </c>
      <c r="K131" s="136"/>
      <c r="L131" s="31"/>
      <c r="M131" s="137" t="s">
        <v>1</v>
      </c>
      <c r="N131" s="138" t="s">
        <v>38</v>
      </c>
      <c r="P131" s="139">
        <f>O131*H131</f>
        <v>0</v>
      </c>
      <c r="Q131" s="139">
        <v>0</v>
      </c>
      <c r="R131" s="139">
        <f>Q131*H131</f>
        <v>0</v>
      </c>
      <c r="S131" s="139">
        <v>0</v>
      </c>
      <c r="T131" s="139">
        <f>S131*H131</f>
        <v>0</v>
      </c>
      <c r="U131" s="140" t="s">
        <v>1</v>
      </c>
      <c r="AR131" s="141" t="s">
        <v>194</v>
      </c>
      <c r="AT131" s="141" t="s">
        <v>149</v>
      </c>
      <c r="AU131" s="141" t="s">
        <v>79</v>
      </c>
      <c r="AY131" s="16" t="s">
        <v>148</v>
      </c>
      <c r="BE131" s="142">
        <f>IF(N131="základní",J131,0)</f>
        <v>0</v>
      </c>
      <c r="BF131" s="142">
        <f>IF(N131="snížená",J131,0)</f>
        <v>0</v>
      </c>
      <c r="BG131" s="142">
        <f>IF(N131="zákl. přenesená",J131,0)</f>
        <v>0</v>
      </c>
      <c r="BH131" s="142">
        <f>IF(N131="sníž. přenesená",J131,0)</f>
        <v>0</v>
      </c>
      <c r="BI131" s="142">
        <f>IF(N131="nulová",J131,0)</f>
        <v>0</v>
      </c>
      <c r="BJ131" s="16" t="s">
        <v>79</v>
      </c>
      <c r="BK131" s="142">
        <f>ROUND(I131*H131,2)</f>
        <v>0</v>
      </c>
      <c r="BL131" s="16" t="s">
        <v>194</v>
      </c>
      <c r="BM131" s="141" t="s">
        <v>1156</v>
      </c>
    </row>
    <row r="132" spans="2:65" s="1" customFormat="1" ht="117">
      <c r="B132" s="31"/>
      <c r="D132" s="143" t="s">
        <v>154</v>
      </c>
      <c r="F132" s="144" t="s">
        <v>1157</v>
      </c>
      <c r="I132" s="145"/>
      <c r="L132" s="31"/>
      <c r="M132" s="146"/>
      <c r="U132" s="55"/>
      <c r="AT132" s="16" t="s">
        <v>154</v>
      </c>
      <c r="AU132" s="16" t="s">
        <v>79</v>
      </c>
    </row>
    <row r="133" spans="2:65" s="1" customFormat="1" ht="19.5">
      <c r="B133" s="31"/>
      <c r="D133" s="143" t="s">
        <v>174</v>
      </c>
      <c r="F133" s="169" t="s">
        <v>1158</v>
      </c>
      <c r="I133" s="145"/>
      <c r="L133" s="31"/>
      <c r="M133" s="146"/>
      <c r="U133" s="55"/>
      <c r="AT133" s="16" t="s">
        <v>174</v>
      </c>
      <c r="AU133" s="16" t="s">
        <v>79</v>
      </c>
    </row>
    <row r="134" spans="2:65" s="1" customFormat="1" ht="78" customHeight="1">
      <c r="B134" s="31"/>
      <c r="C134" s="129" t="s">
        <v>211</v>
      </c>
      <c r="D134" s="129" t="s">
        <v>149</v>
      </c>
      <c r="E134" s="130" t="s">
        <v>211</v>
      </c>
      <c r="F134" s="131" t="s">
        <v>1159</v>
      </c>
      <c r="G134" s="132" t="s">
        <v>455</v>
      </c>
      <c r="H134" s="133">
        <v>1</v>
      </c>
      <c r="I134" s="134"/>
      <c r="J134" s="135">
        <f>ROUND(I134*H134,2)</f>
        <v>0</v>
      </c>
      <c r="K134" s="136"/>
      <c r="L134" s="31"/>
      <c r="M134" s="137" t="s">
        <v>1</v>
      </c>
      <c r="N134" s="138" t="s">
        <v>38</v>
      </c>
      <c r="P134" s="139">
        <f>O134*H134</f>
        <v>0</v>
      </c>
      <c r="Q134" s="139">
        <v>0</v>
      </c>
      <c r="R134" s="139">
        <f>Q134*H134</f>
        <v>0</v>
      </c>
      <c r="S134" s="139">
        <v>0</v>
      </c>
      <c r="T134" s="139">
        <f>S134*H134</f>
        <v>0</v>
      </c>
      <c r="U134" s="140" t="s">
        <v>1</v>
      </c>
      <c r="AR134" s="141" t="s">
        <v>194</v>
      </c>
      <c r="AT134" s="141" t="s">
        <v>149</v>
      </c>
      <c r="AU134" s="141" t="s">
        <v>79</v>
      </c>
      <c r="AY134" s="16" t="s">
        <v>148</v>
      </c>
      <c r="BE134" s="142">
        <f>IF(N134="základní",J134,0)</f>
        <v>0</v>
      </c>
      <c r="BF134" s="142">
        <f>IF(N134="snížená",J134,0)</f>
        <v>0</v>
      </c>
      <c r="BG134" s="142">
        <f>IF(N134="zákl. přenesená",J134,0)</f>
        <v>0</v>
      </c>
      <c r="BH134" s="142">
        <f>IF(N134="sníž. přenesená",J134,0)</f>
        <v>0</v>
      </c>
      <c r="BI134" s="142">
        <f>IF(N134="nulová",J134,0)</f>
        <v>0</v>
      </c>
      <c r="BJ134" s="16" t="s">
        <v>79</v>
      </c>
      <c r="BK134" s="142">
        <f>ROUND(I134*H134,2)</f>
        <v>0</v>
      </c>
      <c r="BL134" s="16" t="s">
        <v>194</v>
      </c>
      <c r="BM134" s="141" t="s">
        <v>1160</v>
      </c>
    </row>
    <row r="135" spans="2:65" s="1" customFormat="1" ht="117">
      <c r="B135" s="31"/>
      <c r="D135" s="143" t="s">
        <v>154</v>
      </c>
      <c r="F135" s="144" t="s">
        <v>1161</v>
      </c>
      <c r="I135" s="145"/>
      <c r="L135" s="31"/>
      <c r="M135" s="146"/>
      <c r="U135" s="55"/>
      <c r="AT135" s="16" t="s">
        <v>154</v>
      </c>
      <c r="AU135" s="16" t="s">
        <v>79</v>
      </c>
    </row>
    <row r="136" spans="2:65" s="1" customFormat="1" ht="19.5">
      <c r="B136" s="31"/>
      <c r="D136" s="143" t="s">
        <v>174</v>
      </c>
      <c r="F136" s="169" t="s">
        <v>1162</v>
      </c>
      <c r="I136" s="145"/>
      <c r="L136" s="31"/>
      <c r="M136" s="146"/>
      <c r="U136" s="55"/>
      <c r="AT136" s="16" t="s">
        <v>174</v>
      </c>
      <c r="AU136" s="16" t="s">
        <v>79</v>
      </c>
    </row>
    <row r="137" spans="2:65" s="1" customFormat="1" ht="78" customHeight="1">
      <c r="B137" s="31"/>
      <c r="C137" s="129" t="s">
        <v>182</v>
      </c>
      <c r="D137" s="129" t="s">
        <v>149</v>
      </c>
      <c r="E137" s="130" t="s">
        <v>182</v>
      </c>
      <c r="F137" s="131" t="s">
        <v>1163</v>
      </c>
      <c r="G137" s="132" t="s">
        <v>455</v>
      </c>
      <c r="H137" s="133">
        <v>2</v>
      </c>
      <c r="I137" s="134"/>
      <c r="J137" s="135">
        <f>ROUND(I137*H137,2)</f>
        <v>0</v>
      </c>
      <c r="K137" s="136"/>
      <c r="L137" s="31"/>
      <c r="M137" s="137" t="s">
        <v>1</v>
      </c>
      <c r="N137" s="138" t="s">
        <v>38</v>
      </c>
      <c r="P137" s="139">
        <f>O137*H137</f>
        <v>0</v>
      </c>
      <c r="Q137" s="139">
        <v>0</v>
      </c>
      <c r="R137" s="139">
        <f>Q137*H137</f>
        <v>0</v>
      </c>
      <c r="S137" s="139">
        <v>0</v>
      </c>
      <c r="T137" s="139">
        <f>S137*H137</f>
        <v>0</v>
      </c>
      <c r="U137" s="140" t="s">
        <v>1</v>
      </c>
      <c r="AR137" s="141" t="s">
        <v>194</v>
      </c>
      <c r="AT137" s="141" t="s">
        <v>149</v>
      </c>
      <c r="AU137" s="141" t="s">
        <v>79</v>
      </c>
      <c r="AY137" s="16" t="s">
        <v>148</v>
      </c>
      <c r="BE137" s="142">
        <f>IF(N137="základní",J137,0)</f>
        <v>0</v>
      </c>
      <c r="BF137" s="142">
        <f>IF(N137="snížená",J137,0)</f>
        <v>0</v>
      </c>
      <c r="BG137" s="142">
        <f>IF(N137="zákl. přenesená",J137,0)</f>
        <v>0</v>
      </c>
      <c r="BH137" s="142">
        <f>IF(N137="sníž. přenesená",J137,0)</f>
        <v>0</v>
      </c>
      <c r="BI137" s="142">
        <f>IF(N137="nulová",J137,0)</f>
        <v>0</v>
      </c>
      <c r="BJ137" s="16" t="s">
        <v>79</v>
      </c>
      <c r="BK137" s="142">
        <f>ROUND(I137*H137,2)</f>
        <v>0</v>
      </c>
      <c r="BL137" s="16" t="s">
        <v>194</v>
      </c>
      <c r="BM137" s="141" t="s">
        <v>1164</v>
      </c>
    </row>
    <row r="138" spans="2:65" s="1" customFormat="1" ht="117">
      <c r="B138" s="31"/>
      <c r="D138" s="143" t="s">
        <v>154</v>
      </c>
      <c r="F138" s="144" t="s">
        <v>1165</v>
      </c>
      <c r="I138" s="145"/>
      <c r="L138" s="31"/>
      <c r="M138" s="146"/>
      <c r="U138" s="55"/>
      <c r="AT138" s="16" t="s">
        <v>154</v>
      </c>
      <c r="AU138" s="16" t="s">
        <v>79</v>
      </c>
    </row>
    <row r="139" spans="2:65" s="1" customFormat="1" ht="19.5">
      <c r="B139" s="31"/>
      <c r="D139" s="143" t="s">
        <v>174</v>
      </c>
      <c r="F139" s="169" t="s">
        <v>1166</v>
      </c>
      <c r="I139" s="145"/>
      <c r="L139" s="31"/>
      <c r="M139" s="146"/>
      <c r="U139" s="55"/>
      <c r="AT139" s="16" t="s">
        <v>174</v>
      </c>
      <c r="AU139" s="16" t="s">
        <v>79</v>
      </c>
    </row>
    <row r="140" spans="2:65" s="1" customFormat="1" ht="78" customHeight="1">
      <c r="B140" s="31"/>
      <c r="C140" s="129" t="s">
        <v>186</v>
      </c>
      <c r="D140" s="129" t="s">
        <v>149</v>
      </c>
      <c r="E140" s="130" t="s">
        <v>186</v>
      </c>
      <c r="F140" s="131" t="s">
        <v>1167</v>
      </c>
      <c r="G140" s="132" t="s">
        <v>455</v>
      </c>
      <c r="H140" s="133">
        <v>2</v>
      </c>
      <c r="I140" s="134"/>
      <c r="J140" s="135">
        <f>ROUND(I140*H140,2)</f>
        <v>0</v>
      </c>
      <c r="K140" s="136"/>
      <c r="L140" s="31"/>
      <c r="M140" s="137" t="s">
        <v>1</v>
      </c>
      <c r="N140" s="138" t="s">
        <v>38</v>
      </c>
      <c r="P140" s="139">
        <f>O140*H140</f>
        <v>0</v>
      </c>
      <c r="Q140" s="139">
        <v>0</v>
      </c>
      <c r="R140" s="139">
        <f>Q140*H140</f>
        <v>0</v>
      </c>
      <c r="S140" s="139">
        <v>0</v>
      </c>
      <c r="T140" s="139">
        <f>S140*H140</f>
        <v>0</v>
      </c>
      <c r="U140" s="140" t="s">
        <v>1</v>
      </c>
      <c r="AR140" s="141" t="s">
        <v>194</v>
      </c>
      <c r="AT140" s="141" t="s">
        <v>149</v>
      </c>
      <c r="AU140" s="141" t="s">
        <v>79</v>
      </c>
      <c r="AY140" s="16" t="s">
        <v>148</v>
      </c>
      <c r="BE140" s="142">
        <f>IF(N140="základní",J140,0)</f>
        <v>0</v>
      </c>
      <c r="BF140" s="142">
        <f>IF(N140="snížená",J140,0)</f>
        <v>0</v>
      </c>
      <c r="BG140" s="142">
        <f>IF(N140="zákl. přenesená",J140,0)</f>
        <v>0</v>
      </c>
      <c r="BH140" s="142">
        <f>IF(N140="sníž. přenesená",J140,0)</f>
        <v>0</v>
      </c>
      <c r="BI140" s="142">
        <f>IF(N140="nulová",J140,0)</f>
        <v>0</v>
      </c>
      <c r="BJ140" s="16" t="s">
        <v>79</v>
      </c>
      <c r="BK140" s="142">
        <f>ROUND(I140*H140,2)</f>
        <v>0</v>
      </c>
      <c r="BL140" s="16" t="s">
        <v>194</v>
      </c>
      <c r="BM140" s="141" t="s">
        <v>1168</v>
      </c>
    </row>
    <row r="141" spans="2:65" s="1" customFormat="1" ht="126.75">
      <c r="B141" s="31"/>
      <c r="D141" s="143" t="s">
        <v>154</v>
      </c>
      <c r="F141" s="144" t="s">
        <v>1169</v>
      </c>
      <c r="I141" s="145"/>
      <c r="L141" s="31"/>
      <c r="M141" s="146"/>
      <c r="U141" s="55"/>
      <c r="AT141" s="16" t="s">
        <v>154</v>
      </c>
      <c r="AU141" s="16" t="s">
        <v>79</v>
      </c>
    </row>
    <row r="142" spans="2:65" s="1" customFormat="1" ht="19.5">
      <c r="B142" s="31"/>
      <c r="D142" s="143" t="s">
        <v>174</v>
      </c>
      <c r="F142" s="169" t="s">
        <v>1170</v>
      </c>
      <c r="I142" s="145"/>
      <c r="L142" s="31"/>
      <c r="M142" s="146"/>
      <c r="U142" s="55"/>
      <c r="AT142" s="16" t="s">
        <v>174</v>
      </c>
      <c r="AU142" s="16" t="s">
        <v>79</v>
      </c>
    </row>
    <row r="143" spans="2:65" s="1" customFormat="1" ht="78" customHeight="1">
      <c r="B143" s="31"/>
      <c r="C143" s="129" t="s">
        <v>189</v>
      </c>
      <c r="D143" s="129" t="s">
        <v>149</v>
      </c>
      <c r="E143" s="130" t="s">
        <v>189</v>
      </c>
      <c r="F143" s="131" t="s">
        <v>1171</v>
      </c>
      <c r="G143" s="132" t="s">
        <v>455</v>
      </c>
      <c r="H143" s="133">
        <v>1</v>
      </c>
      <c r="I143" s="134"/>
      <c r="J143" s="135">
        <f>ROUND(I143*H143,2)</f>
        <v>0</v>
      </c>
      <c r="K143" s="136"/>
      <c r="L143" s="31"/>
      <c r="M143" s="137" t="s">
        <v>1</v>
      </c>
      <c r="N143" s="138" t="s">
        <v>38</v>
      </c>
      <c r="P143" s="139">
        <f>O143*H143</f>
        <v>0</v>
      </c>
      <c r="Q143" s="139">
        <v>0</v>
      </c>
      <c r="R143" s="139">
        <f>Q143*H143</f>
        <v>0</v>
      </c>
      <c r="S143" s="139">
        <v>0</v>
      </c>
      <c r="T143" s="139">
        <f>S143*H143</f>
        <v>0</v>
      </c>
      <c r="U143" s="140" t="s">
        <v>1</v>
      </c>
      <c r="AR143" s="141" t="s">
        <v>194</v>
      </c>
      <c r="AT143" s="141" t="s">
        <v>149</v>
      </c>
      <c r="AU143" s="141" t="s">
        <v>79</v>
      </c>
      <c r="AY143" s="16" t="s">
        <v>148</v>
      </c>
      <c r="BE143" s="142">
        <f>IF(N143="základní",J143,0)</f>
        <v>0</v>
      </c>
      <c r="BF143" s="142">
        <f>IF(N143="snížená",J143,0)</f>
        <v>0</v>
      </c>
      <c r="BG143" s="142">
        <f>IF(N143="zákl. přenesená",J143,0)</f>
        <v>0</v>
      </c>
      <c r="BH143" s="142">
        <f>IF(N143="sníž. přenesená",J143,0)</f>
        <v>0</v>
      </c>
      <c r="BI143" s="142">
        <f>IF(N143="nulová",J143,0)</f>
        <v>0</v>
      </c>
      <c r="BJ143" s="16" t="s">
        <v>79</v>
      </c>
      <c r="BK143" s="142">
        <f>ROUND(I143*H143,2)</f>
        <v>0</v>
      </c>
      <c r="BL143" s="16" t="s">
        <v>194</v>
      </c>
      <c r="BM143" s="141" t="s">
        <v>1172</v>
      </c>
    </row>
    <row r="144" spans="2:65" s="1" customFormat="1" ht="117">
      <c r="B144" s="31"/>
      <c r="D144" s="143" t="s">
        <v>154</v>
      </c>
      <c r="F144" s="144" t="s">
        <v>1173</v>
      </c>
      <c r="I144" s="145"/>
      <c r="L144" s="31"/>
      <c r="M144" s="146"/>
      <c r="U144" s="55"/>
      <c r="AT144" s="16" t="s">
        <v>154</v>
      </c>
      <c r="AU144" s="16" t="s">
        <v>79</v>
      </c>
    </row>
    <row r="145" spans="2:65" s="1" customFormat="1" ht="19.5">
      <c r="B145" s="31"/>
      <c r="D145" s="143" t="s">
        <v>174</v>
      </c>
      <c r="F145" s="169" t="s">
        <v>1174</v>
      </c>
      <c r="I145" s="145"/>
      <c r="L145" s="31"/>
      <c r="M145" s="146"/>
      <c r="U145" s="55"/>
      <c r="AT145" s="16" t="s">
        <v>174</v>
      </c>
      <c r="AU145" s="16" t="s">
        <v>79</v>
      </c>
    </row>
    <row r="146" spans="2:65" s="1" customFormat="1" ht="66.75" customHeight="1">
      <c r="B146" s="31"/>
      <c r="C146" s="129" t="s">
        <v>8</v>
      </c>
      <c r="D146" s="129" t="s">
        <v>149</v>
      </c>
      <c r="E146" s="130" t="s">
        <v>8</v>
      </c>
      <c r="F146" s="131" t="s">
        <v>1175</v>
      </c>
      <c r="G146" s="132" t="s">
        <v>261</v>
      </c>
      <c r="H146" s="133">
        <v>70</v>
      </c>
      <c r="I146" s="134"/>
      <c r="J146" s="135">
        <f>ROUND(I146*H146,2)</f>
        <v>0</v>
      </c>
      <c r="K146" s="136"/>
      <c r="L146" s="31"/>
      <c r="M146" s="137" t="s">
        <v>1</v>
      </c>
      <c r="N146" s="138" t="s">
        <v>38</v>
      </c>
      <c r="P146" s="139">
        <f>O146*H146</f>
        <v>0</v>
      </c>
      <c r="Q146" s="139">
        <v>0</v>
      </c>
      <c r="R146" s="139">
        <f>Q146*H146</f>
        <v>0</v>
      </c>
      <c r="S146" s="139">
        <v>0</v>
      </c>
      <c r="T146" s="139">
        <f>S146*H146</f>
        <v>0</v>
      </c>
      <c r="U146" s="140" t="s">
        <v>1</v>
      </c>
      <c r="AR146" s="141" t="s">
        <v>194</v>
      </c>
      <c r="AT146" s="141" t="s">
        <v>149</v>
      </c>
      <c r="AU146" s="141" t="s">
        <v>79</v>
      </c>
      <c r="AY146" s="16" t="s">
        <v>148</v>
      </c>
      <c r="BE146" s="142">
        <f>IF(N146="základní",J146,0)</f>
        <v>0</v>
      </c>
      <c r="BF146" s="142">
        <f>IF(N146="snížená",J146,0)</f>
        <v>0</v>
      </c>
      <c r="BG146" s="142">
        <f>IF(N146="zákl. přenesená",J146,0)</f>
        <v>0</v>
      </c>
      <c r="BH146" s="142">
        <f>IF(N146="sníž. přenesená",J146,0)</f>
        <v>0</v>
      </c>
      <c r="BI146" s="142">
        <f>IF(N146="nulová",J146,0)</f>
        <v>0</v>
      </c>
      <c r="BJ146" s="16" t="s">
        <v>79</v>
      </c>
      <c r="BK146" s="142">
        <f>ROUND(I146*H146,2)</f>
        <v>0</v>
      </c>
      <c r="BL146" s="16" t="s">
        <v>194</v>
      </c>
      <c r="BM146" s="141" t="s">
        <v>1176</v>
      </c>
    </row>
    <row r="147" spans="2:65" s="1" customFormat="1" ht="39">
      <c r="B147" s="31"/>
      <c r="D147" s="143" t="s">
        <v>154</v>
      </c>
      <c r="F147" s="144" t="s">
        <v>1175</v>
      </c>
      <c r="I147" s="145"/>
      <c r="L147" s="31"/>
      <c r="M147" s="146"/>
      <c r="U147" s="55"/>
      <c r="AT147" s="16" t="s">
        <v>154</v>
      </c>
      <c r="AU147" s="16" t="s">
        <v>79</v>
      </c>
    </row>
    <row r="148" spans="2:65" s="1" customFormat="1" ht="49.15" customHeight="1">
      <c r="B148" s="31"/>
      <c r="C148" s="129" t="s">
        <v>194</v>
      </c>
      <c r="D148" s="129" t="s">
        <v>149</v>
      </c>
      <c r="E148" s="130" t="s">
        <v>194</v>
      </c>
      <c r="F148" s="131" t="s">
        <v>1177</v>
      </c>
      <c r="G148" s="132" t="s">
        <v>252</v>
      </c>
      <c r="H148" s="133">
        <v>50</v>
      </c>
      <c r="I148" s="134"/>
      <c r="J148" s="135">
        <f>ROUND(I148*H148,2)</f>
        <v>0</v>
      </c>
      <c r="K148" s="136"/>
      <c r="L148" s="31"/>
      <c r="M148" s="137" t="s">
        <v>1</v>
      </c>
      <c r="N148" s="138" t="s">
        <v>38</v>
      </c>
      <c r="P148" s="139">
        <f>O148*H148</f>
        <v>0</v>
      </c>
      <c r="Q148" s="139">
        <v>0</v>
      </c>
      <c r="R148" s="139">
        <f>Q148*H148</f>
        <v>0</v>
      </c>
      <c r="S148" s="139">
        <v>0</v>
      </c>
      <c r="T148" s="139">
        <f>S148*H148</f>
        <v>0</v>
      </c>
      <c r="U148" s="140" t="s">
        <v>1</v>
      </c>
      <c r="AR148" s="141" t="s">
        <v>194</v>
      </c>
      <c r="AT148" s="141" t="s">
        <v>149</v>
      </c>
      <c r="AU148" s="141" t="s">
        <v>79</v>
      </c>
      <c r="AY148" s="16" t="s">
        <v>148</v>
      </c>
      <c r="BE148" s="142">
        <f>IF(N148="základní",J148,0)</f>
        <v>0</v>
      </c>
      <c r="BF148" s="142">
        <f>IF(N148="snížená",J148,0)</f>
        <v>0</v>
      </c>
      <c r="BG148" s="142">
        <f>IF(N148="zákl. přenesená",J148,0)</f>
        <v>0</v>
      </c>
      <c r="BH148" s="142">
        <f>IF(N148="sníž. přenesená",J148,0)</f>
        <v>0</v>
      </c>
      <c r="BI148" s="142">
        <f>IF(N148="nulová",J148,0)</f>
        <v>0</v>
      </c>
      <c r="BJ148" s="16" t="s">
        <v>79</v>
      </c>
      <c r="BK148" s="142">
        <f>ROUND(I148*H148,2)</f>
        <v>0</v>
      </c>
      <c r="BL148" s="16" t="s">
        <v>194</v>
      </c>
      <c r="BM148" s="141" t="s">
        <v>1178</v>
      </c>
    </row>
    <row r="149" spans="2:65" s="1" customFormat="1" ht="29.25">
      <c r="B149" s="31"/>
      <c r="D149" s="143" t="s">
        <v>154</v>
      </c>
      <c r="F149" s="144" t="s">
        <v>1177</v>
      </c>
      <c r="I149" s="145"/>
      <c r="L149" s="31"/>
      <c r="M149" s="146"/>
      <c r="U149" s="55"/>
      <c r="AT149" s="16" t="s">
        <v>154</v>
      </c>
      <c r="AU149" s="16" t="s">
        <v>79</v>
      </c>
    </row>
    <row r="150" spans="2:65" s="1" customFormat="1" ht="55.5" customHeight="1">
      <c r="B150" s="31"/>
      <c r="C150" s="129" t="s">
        <v>345</v>
      </c>
      <c r="D150" s="129" t="s">
        <v>149</v>
      </c>
      <c r="E150" s="130" t="s">
        <v>345</v>
      </c>
      <c r="F150" s="131" t="s">
        <v>1179</v>
      </c>
      <c r="G150" s="132" t="s">
        <v>455</v>
      </c>
      <c r="H150" s="133">
        <v>8</v>
      </c>
      <c r="I150" s="134"/>
      <c r="J150" s="135">
        <f>ROUND(I150*H150,2)</f>
        <v>0</v>
      </c>
      <c r="K150" s="136"/>
      <c r="L150" s="31"/>
      <c r="M150" s="137" t="s">
        <v>1</v>
      </c>
      <c r="N150" s="138" t="s">
        <v>38</v>
      </c>
      <c r="P150" s="139">
        <f>O150*H150</f>
        <v>0</v>
      </c>
      <c r="Q150" s="139">
        <v>0</v>
      </c>
      <c r="R150" s="139">
        <f>Q150*H150</f>
        <v>0</v>
      </c>
      <c r="S150" s="139">
        <v>0</v>
      </c>
      <c r="T150" s="139">
        <f>S150*H150</f>
        <v>0</v>
      </c>
      <c r="U150" s="140" t="s">
        <v>1</v>
      </c>
      <c r="AR150" s="141" t="s">
        <v>194</v>
      </c>
      <c r="AT150" s="141" t="s">
        <v>149</v>
      </c>
      <c r="AU150" s="141" t="s">
        <v>79</v>
      </c>
      <c r="AY150" s="16" t="s">
        <v>148</v>
      </c>
      <c r="BE150" s="142">
        <f>IF(N150="základní",J150,0)</f>
        <v>0</v>
      </c>
      <c r="BF150" s="142">
        <f>IF(N150="snížená",J150,0)</f>
        <v>0</v>
      </c>
      <c r="BG150" s="142">
        <f>IF(N150="zákl. přenesená",J150,0)</f>
        <v>0</v>
      </c>
      <c r="BH150" s="142">
        <f>IF(N150="sníž. přenesená",J150,0)</f>
        <v>0</v>
      </c>
      <c r="BI150" s="142">
        <f>IF(N150="nulová",J150,0)</f>
        <v>0</v>
      </c>
      <c r="BJ150" s="16" t="s">
        <v>79</v>
      </c>
      <c r="BK150" s="142">
        <f>ROUND(I150*H150,2)</f>
        <v>0</v>
      </c>
      <c r="BL150" s="16" t="s">
        <v>194</v>
      </c>
      <c r="BM150" s="141" t="s">
        <v>1180</v>
      </c>
    </row>
    <row r="151" spans="2:65" s="1" customFormat="1" ht="29.25">
      <c r="B151" s="31"/>
      <c r="D151" s="143" t="s">
        <v>154</v>
      </c>
      <c r="F151" s="144" t="s">
        <v>1179</v>
      </c>
      <c r="I151" s="145"/>
      <c r="L151" s="31"/>
      <c r="M151" s="146"/>
      <c r="U151" s="55"/>
      <c r="AT151" s="16" t="s">
        <v>154</v>
      </c>
      <c r="AU151" s="16" t="s">
        <v>79</v>
      </c>
    </row>
    <row r="152" spans="2:65" s="1" customFormat="1" ht="19.5">
      <c r="B152" s="31"/>
      <c r="D152" s="143" t="s">
        <v>174</v>
      </c>
      <c r="F152" s="169" t="s">
        <v>1181</v>
      </c>
      <c r="I152" s="145"/>
      <c r="L152" s="31"/>
      <c r="M152" s="146"/>
      <c r="U152" s="55"/>
      <c r="AT152" s="16" t="s">
        <v>174</v>
      </c>
      <c r="AU152" s="16" t="s">
        <v>79</v>
      </c>
    </row>
    <row r="153" spans="2:65" s="1" customFormat="1" ht="89.25" customHeight="1">
      <c r="B153" s="31"/>
      <c r="C153" s="129" t="s">
        <v>198</v>
      </c>
      <c r="D153" s="129" t="s">
        <v>149</v>
      </c>
      <c r="E153" s="130" t="s">
        <v>198</v>
      </c>
      <c r="F153" s="131" t="s">
        <v>1182</v>
      </c>
      <c r="G153" s="132" t="s">
        <v>455</v>
      </c>
      <c r="H153" s="133">
        <v>20</v>
      </c>
      <c r="I153" s="134"/>
      <c r="J153" s="135">
        <f>ROUND(I153*H153,2)</f>
        <v>0</v>
      </c>
      <c r="K153" s="136"/>
      <c r="L153" s="31"/>
      <c r="M153" s="137" t="s">
        <v>1</v>
      </c>
      <c r="N153" s="138" t="s">
        <v>38</v>
      </c>
      <c r="P153" s="139">
        <f>O153*H153</f>
        <v>0</v>
      </c>
      <c r="Q153" s="139">
        <v>0</v>
      </c>
      <c r="R153" s="139">
        <f>Q153*H153</f>
        <v>0</v>
      </c>
      <c r="S153" s="139">
        <v>0</v>
      </c>
      <c r="T153" s="139">
        <f>S153*H153</f>
        <v>0</v>
      </c>
      <c r="U153" s="140" t="s">
        <v>1</v>
      </c>
      <c r="AR153" s="141" t="s">
        <v>194</v>
      </c>
      <c r="AT153" s="141" t="s">
        <v>149</v>
      </c>
      <c r="AU153" s="141" t="s">
        <v>79</v>
      </c>
      <c r="AY153" s="16" t="s">
        <v>148</v>
      </c>
      <c r="BE153" s="142">
        <f>IF(N153="základní",J153,0)</f>
        <v>0</v>
      </c>
      <c r="BF153" s="142">
        <f>IF(N153="snížená",J153,0)</f>
        <v>0</v>
      </c>
      <c r="BG153" s="142">
        <f>IF(N153="zákl. přenesená",J153,0)</f>
        <v>0</v>
      </c>
      <c r="BH153" s="142">
        <f>IF(N153="sníž. přenesená",J153,0)</f>
        <v>0</v>
      </c>
      <c r="BI153" s="142">
        <f>IF(N153="nulová",J153,0)</f>
        <v>0</v>
      </c>
      <c r="BJ153" s="16" t="s">
        <v>79</v>
      </c>
      <c r="BK153" s="142">
        <f>ROUND(I153*H153,2)</f>
        <v>0</v>
      </c>
      <c r="BL153" s="16" t="s">
        <v>194</v>
      </c>
      <c r="BM153" s="141" t="s">
        <v>1183</v>
      </c>
    </row>
    <row r="154" spans="2:65" s="1" customFormat="1" ht="48.75">
      <c r="B154" s="31"/>
      <c r="D154" s="143" t="s">
        <v>154</v>
      </c>
      <c r="F154" s="144" t="s">
        <v>1184</v>
      </c>
      <c r="I154" s="145"/>
      <c r="L154" s="31"/>
      <c r="M154" s="146"/>
      <c r="U154" s="55"/>
      <c r="AT154" s="16" t="s">
        <v>154</v>
      </c>
      <c r="AU154" s="16" t="s">
        <v>79</v>
      </c>
    </row>
    <row r="155" spans="2:65" s="1" customFormat="1" ht="66.75" customHeight="1">
      <c r="B155" s="31"/>
      <c r="C155" s="129" t="s">
        <v>357</v>
      </c>
      <c r="D155" s="129" t="s">
        <v>149</v>
      </c>
      <c r="E155" s="130" t="s">
        <v>357</v>
      </c>
      <c r="F155" s="131" t="s">
        <v>1185</v>
      </c>
      <c r="G155" s="132" t="s">
        <v>455</v>
      </c>
      <c r="H155" s="133">
        <v>7</v>
      </c>
      <c r="I155" s="134"/>
      <c r="J155" s="135">
        <f>ROUND(I155*H155,2)</f>
        <v>0</v>
      </c>
      <c r="K155" s="136"/>
      <c r="L155" s="31"/>
      <c r="M155" s="137" t="s">
        <v>1</v>
      </c>
      <c r="N155" s="138" t="s">
        <v>38</v>
      </c>
      <c r="P155" s="139">
        <f>O155*H155</f>
        <v>0</v>
      </c>
      <c r="Q155" s="139">
        <v>0</v>
      </c>
      <c r="R155" s="139">
        <f>Q155*H155</f>
        <v>0</v>
      </c>
      <c r="S155" s="139">
        <v>0</v>
      </c>
      <c r="T155" s="139">
        <f>S155*H155</f>
        <v>0</v>
      </c>
      <c r="U155" s="140" t="s">
        <v>1</v>
      </c>
      <c r="AR155" s="141" t="s">
        <v>194</v>
      </c>
      <c r="AT155" s="141" t="s">
        <v>149</v>
      </c>
      <c r="AU155" s="141" t="s">
        <v>79</v>
      </c>
      <c r="AY155" s="16" t="s">
        <v>148</v>
      </c>
      <c r="BE155" s="142">
        <f>IF(N155="základní",J155,0)</f>
        <v>0</v>
      </c>
      <c r="BF155" s="142">
        <f>IF(N155="snížená",J155,0)</f>
        <v>0</v>
      </c>
      <c r="BG155" s="142">
        <f>IF(N155="zákl. přenesená",J155,0)</f>
        <v>0</v>
      </c>
      <c r="BH155" s="142">
        <f>IF(N155="sníž. přenesená",J155,0)</f>
        <v>0</v>
      </c>
      <c r="BI155" s="142">
        <f>IF(N155="nulová",J155,0)</f>
        <v>0</v>
      </c>
      <c r="BJ155" s="16" t="s">
        <v>79</v>
      </c>
      <c r="BK155" s="142">
        <f>ROUND(I155*H155,2)</f>
        <v>0</v>
      </c>
      <c r="BL155" s="16" t="s">
        <v>194</v>
      </c>
      <c r="BM155" s="141" t="s">
        <v>1186</v>
      </c>
    </row>
    <row r="156" spans="2:65" s="1" customFormat="1" ht="48.75">
      <c r="B156" s="31"/>
      <c r="D156" s="143" t="s">
        <v>154</v>
      </c>
      <c r="F156" s="144" t="s">
        <v>1187</v>
      </c>
      <c r="I156" s="145"/>
      <c r="L156" s="31"/>
      <c r="M156" s="146"/>
      <c r="U156" s="55"/>
      <c r="AT156" s="16" t="s">
        <v>154</v>
      </c>
      <c r="AU156" s="16" t="s">
        <v>79</v>
      </c>
    </row>
    <row r="157" spans="2:65" s="1" customFormat="1" ht="49.15" customHeight="1">
      <c r="B157" s="31"/>
      <c r="C157" s="129" t="s">
        <v>203</v>
      </c>
      <c r="D157" s="129" t="s">
        <v>149</v>
      </c>
      <c r="E157" s="130" t="s">
        <v>1188</v>
      </c>
      <c r="F157" s="131" t="s">
        <v>1189</v>
      </c>
      <c r="G157" s="132" t="s">
        <v>455</v>
      </c>
      <c r="H157" s="133">
        <v>6</v>
      </c>
      <c r="I157" s="134"/>
      <c r="J157" s="135">
        <f>ROUND(I157*H157,2)</f>
        <v>0</v>
      </c>
      <c r="K157" s="136"/>
      <c r="L157" s="31"/>
      <c r="M157" s="137" t="s">
        <v>1</v>
      </c>
      <c r="N157" s="138" t="s">
        <v>38</v>
      </c>
      <c r="P157" s="139">
        <f>O157*H157</f>
        <v>0</v>
      </c>
      <c r="Q157" s="139">
        <v>0</v>
      </c>
      <c r="R157" s="139">
        <f>Q157*H157</f>
        <v>0</v>
      </c>
      <c r="S157" s="139">
        <v>0</v>
      </c>
      <c r="T157" s="139">
        <f>S157*H157</f>
        <v>0</v>
      </c>
      <c r="U157" s="140" t="s">
        <v>1</v>
      </c>
      <c r="AR157" s="141" t="s">
        <v>194</v>
      </c>
      <c r="AT157" s="141" t="s">
        <v>149</v>
      </c>
      <c r="AU157" s="141" t="s">
        <v>79</v>
      </c>
      <c r="AY157" s="16" t="s">
        <v>148</v>
      </c>
      <c r="BE157" s="142">
        <f>IF(N157="základní",J157,0)</f>
        <v>0</v>
      </c>
      <c r="BF157" s="142">
        <f>IF(N157="snížená",J157,0)</f>
        <v>0</v>
      </c>
      <c r="BG157" s="142">
        <f>IF(N157="zákl. přenesená",J157,0)</f>
        <v>0</v>
      </c>
      <c r="BH157" s="142">
        <f>IF(N157="sníž. přenesená",J157,0)</f>
        <v>0</v>
      </c>
      <c r="BI157" s="142">
        <f>IF(N157="nulová",J157,0)</f>
        <v>0</v>
      </c>
      <c r="BJ157" s="16" t="s">
        <v>79</v>
      </c>
      <c r="BK157" s="142">
        <f>ROUND(I157*H157,2)</f>
        <v>0</v>
      </c>
      <c r="BL157" s="16" t="s">
        <v>194</v>
      </c>
      <c r="BM157" s="141" t="s">
        <v>1190</v>
      </c>
    </row>
    <row r="158" spans="2:65" s="1" customFormat="1" ht="29.25">
      <c r="B158" s="31"/>
      <c r="D158" s="143" t="s">
        <v>154</v>
      </c>
      <c r="F158" s="144" t="s">
        <v>1189</v>
      </c>
      <c r="I158" s="145"/>
      <c r="L158" s="31"/>
      <c r="M158" s="146"/>
      <c r="U158" s="55"/>
      <c r="AT158" s="16" t="s">
        <v>154</v>
      </c>
      <c r="AU158" s="16" t="s">
        <v>79</v>
      </c>
    </row>
    <row r="159" spans="2:65" s="1" customFormat="1" ht="76.349999999999994" customHeight="1">
      <c r="B159" s="31"/>
      <c r="C159" s="129" t="s">
        <v>81</v>
      </c>
      <c r="D159" s="129" t="s">
        <v>149</v>
      </c>
      <c r="E159" s="130" t="s">
        <v>81</v>
      </c>
      <c r="F159" s="131" t="s">
        <v>1191</v>
      </c>
      <c r="G159" s="132" t="s">
        <v>261</v>
      </c>
      <c r="H159" s="133">
        <v>42</v>
      </c>
      <c r="I159" s="134"/>
      <c r="J159" s="135">
        <f>ROUND(I159*H159,2)</f>
        <v>0</v>
      </c>
      <c r="K159" s="136"/>
      <c r="L159" s="31"/>
      <c r="M159" s="137" t="s">
        <v>1</v>
      </c>
      <c r="N159" s="138" t="s">
        <v>38</v>
      </c>
      <c r="P159" s="139">
        <f>O159*H159</f>
        <v>0</v>
      </c>
      <c r="Q159" s="139">
        <v>0</v>
      </c>
      <c r="R159" s="139">
        <f>Q159*H159</f>
        <v>0</v>
      </c>
      <c r="S159" s="139">
        <v>0</v>
      </c>
      <c r="T159" s="139">
        <f>S159*H159</f>
        <v>0</v>
      </c>
      <c r="U159" s="140" t="s">
        <v>1</v>
      </c>
      <c r="AR159" s="141" t="s">
        <v>194</v>
      </c>
      <c r="AT159" s="141" t="s">
        <v>149</v>
      </c>
      <c r="AU159" s="141" t="s">
        <v>79</v>
      </c>
      <c r="AY159" s="16" t="s">
        <v>148</v>
      </c>
      <c r="BE159" s="142">
        <f>IF(N159="základní",J159,0)</f>
        <v>0</v>
      </c>
      <c r="BF159" s="142">
        <f>IF(N159="snížená",J159,0)</f>
        <v>0</v>
      </c>
      <c r="BG159" s="142">
        <f>IF(N159="zákl. přenesená",J159,0)</f>
        <v>0</v>
      </c>
      <c r="BH159" s="142">
        <f>IF(N159="sníž. přenesená",J159,0)</f>
        <v>0</v>
      </c>
      <c r="BI159" s="142">
        <f>IF(N159="nulová",J159,0)</f>
        <v>0</v>
      </c>
      <c r="BJ159" s="16" t="s">
        <v>79</v>
      </c>
      <c r="BK159" s="142">
        <f>ROUND(I159*H159,2)</f>
        <v>0</v>
      </c>
      <c r="BL159" s="16" t="s">
        <v>194</v>
      </c>
      <c r="BM159" s="141" t="s">
        <v>1192</v>
      </c>
    </row>
    <row r="160" spans="2:65" s="1" customFormat="1" ht="117">
      <c r="B160" s="31"/>
      <c r="D160" s="143" t="s">
        <v>154</v>
      </c>
      <c r="F160" s="144" t="s">
        <v>1193</v>
      </c>
      <c r="I160" s="145"/>
      <c r="L160" s="31"/>
      <c r="M160" s="146"/>
      <c r="U160" s="55"/>
      <c r="AT160" s="16" t="s">
        <v>154</v>
      </c>
      <c r="AU160" s="16" t="s">
        <v>79</v>
      </c>
    </row>
    <row r="161" spans="2:65" s="1" customFormat="1" ht="49.15" customHeight="1">
      <c r="B161" s="31"/>
      <c r="C161" s="129" t="s">
        <v>7</v>
      </c>
      <c r="D161" s="129" t="s">
        <v>149</v>
      </c>
      <c r="E161" s="130" t="s">
        <v>203</v>
      </c>
      <c r="F161" s="131" t="s">
        <v>1194</v>
      </c>
      <c r="G161" s="132" t="s">
        <v>455</v>
      </c>
      <c r="H161" s="133">
        <v>8</v>
      </c>
      <c r="I161" s="134"/>
      <c r="J161" s="135">
        <f>ROUND(I161*H161,2)</f>
        <v>0</v>
      </c>
      <c r="K161" s="136"/>
      <c r="L161" s="31"/>
      <c r="M161" s="137" t="s">
        <v>1</v>
      </c>
      <c r="N161" s="138" t="s">
        <v>38</v>
      </c>
      <c r="P161" s="139">
        <f>O161*H161</f>
        <v>0</v>
      </c>
      <c r="Q161" s="139">
        <v>0</v>
      </c>
      <c r="R161" s="139">
        <f>Q161*H161</f>
        <v>0</v>
      </c>
      <c r="S161" s="139">
        <v>0</v>
      </c>
      <c r="T161" s="139">
        <f>S161*H161</f>
        <v>0</v>
      </c>
      <c r="U161" s="140" t="s">
        <v>1</v>
      </c>
      <c r="AR161" s="141" t="s">
        <v>194</v>
      </c>
      <c r="AT161" s="141" t="s">
        <v>149</v>
      </c>
      <c r="AU161" s="141" t="s">
        <v>79</v>
      </c>
      <c r="AY161" s="16" t="s">
        <v>148</v>
      </c>
      <c r="BE161" s="142">
        <f>IF(N161="základní",J161,0)</f>
        <v>0</v>
      </c>
      <c r="BF161" s="142">
        <f>IF(N161="snížená",J161,0)</f>
        <v>0</v>
      </c>
      <c r="BG161" s="142">
        <f>IF(N161="zákl. přenesená",J161,0)</f>
        <v>0</v>
      </c>
      <c r="BH161" s="142">
        <f>IF(N161="sníž. přenesená",J161,0)</f>
        <v>0</v>
      </c>
      <c r="BI161" s="142">
        <f>IF(N161="nulová",J161,0)</f>
        <v>0</v>
      </c>
      <c r="BJ161" s="16" t="s">
        <v>79</v>
      </c>
      <c r="BK161" s="142">
        <f>ROUND(I161*H161,2)</f>
        <v>0</v>
      </c>
      <c r="BL161" s="16" t="s">
        <v>194</v>
      </c>
      <c r="BM161" s="141" t="s">
        <v>1195</v>
      </c>
    </row>
    <row r="162" spans="2:65" s="1" customFormat="1" ht="29.25">
      <c r="B162" s="31"/>
      <c r="D162" s="143" t="s">
        <v>154</v>
      </c>
      <c r="F162" s="144" t="s">
        <v>1194</v>
      </c>
      <c r="I162" s="145"/>
      <c r="L162" s="31"/>
      <c r="M162" s="146"/>
      <c r="U162" s="55"/>
      <c r="AT162" s="16" t="s">
        <v>154</v>
      </c>
      <c r="AU162" s="16" t="s">
        <v>79</v>
      </c>
    </row>
    <row r="163" spans="2:65" s="1" customFormat="1" ht="66.75" customHeight="1">
      <c r="B163" s="31"/>
      <c r="C163" s="129" t="s">
        <v>208</v>
      </c>
      <c r="D163" s="129" t="s">
        <v>149</v>
      </c>
      <c r="E163" s="130" t="s">
        <v>7</v>
      </c>
      <c r="F163" s="131" t="s">
        <v>1196</v>
      </c>
      <c r="G163" s="132" t="s">
        <v>455</v>
      </c>
      <c r="H163" s="133">
        <v>2</v>
      </c>
      <c r="I163" s="134"/>
      <c r="J163" s="135">
        <f>ROUND(I163*H163,2)</f>
        <v>0</v>
      </c>
      <c r="K163" s="136"/>
      <c r="L163" s="31"/>
      <c r="M163" s="137" t="s">
        <v>1</v>
      </c>
      <c r="N163" s="138" t="s">
        <v>38</v>
      </c>
      <c r="P163" s="139">
        <f>O163*H163</f>
        <v>0</v>
      </c>
      <c r="Q163" s="139">
        <v>0</v>
      </c>
      <c r="R163" s="139">
        <f>Q163*H163</f>
        <v>0</v>
      </c>
      <c r="S163" s="139">
        <v>0</v>
      </c>
      <c r="T163" s="139">
        <f>S163*H163</f>
        <v>0</v>
      </c>
      <c r="U163" s="140" t="s">
        <v>1</v>
      </c>
      <c r="AR163" s="141" t="s">
        <v>194</v>
      </c>
      <c r="AT163" s="141" t="s">
        <v>149</v>
      </c>
      <c r="AU163" s="141" t="s">
        <v>79</v>
      </c>
      <c r="AY163" s="16" t="s">
        <v>148</v>
      </c>
      <c r="BE163" s="142">
        <f>IF(N163="základní",J163,0)</f>
        <v>0</v>
      </c>
      <c r="BF163" s="142">
        <f>IF(N163="snížená",J163,0)</f>
        <v>0</v>
      </c>
      <c r="BG163" s="142">
        <f>IF(N163="zákl. přenesená",J163,0)</f>
        <v>0</v>
      </c>
      <c r="BH163" s="142">
        <f>IF(N163="sníž. přenesená",J163,0)</f>
        <v>0</v>
      </c>
      <c r="BI163" s="142">
        <f>IF(N163="nulová",J163,0)</f>
        <v>0</v>
      </c>
      <c r="BJ163" s="16" t="s">
        <v>79</v>
      </c>
      <c r="BK163" s="142">
        <f>ROUND(I163*H163,2)</f>
        <v>0</v>
      </c>
      <c r="BL163" s="16" t="s">
        <v>194</v>
      </c>
      <c r="BM163" s="141" t="s">
        <v>1197</v>
      </c>
    </row>
    <row r="164" spans="2:65" s="1" customFormat="1" ht="87.75">
      <c r="B164" s="31"/>
      <c r="D164" s="143" t="s">
        <v>154</v>
      </c>
      <c r="F164" s="144" t="s">
        <v>1198</v>
      </c>
      <c r="I164" s="145"/>
      <c r="L164" s="31"/>
      <c r="M164" s="146"/>
      <c r="U164" s="55"/>
      <c r="AT164" s="16" t="s">
        <v>154</v>
      </c>
      <c r="AU164" s="16" t="s">
        <v>79</v>
      </c>
    </row>
    <row r="165" spans="2:65" s="1" customFormat="1" ht="24.2" customHeight="1">
      <c r="B165" s="31"/>
      <c r="C165" s="129" t="s">
        <v>214</v>
      </c>
      <c r="D165" s="129" t="s">
        <v>149</v>
      </c>
      <c r="E165" s="130" t="s">
        <v>384</v>
      </c>
      <c r="F165" s="131" t="s">
        <v>1199</v>
      </c>
      <c r="G165" s="132" t="s">
        <v>455</v>
      </c>
      <c r="H165" s="133">
        <v>4</v>
      </c>
      <c r="I165" s="134"/>
      <c r="J165" s="135">
        <f>ROUND(I165*H165,2)</f>
        <v>0</v>
      </c>
      <c r="K165" s="136"/>
      <c r="L165" s="31"/>
      <c r="M165" s="137" t="s">
        <v>1</v>
      </c>
      <c r="N165" s="138" t="s">
        <v>38</v>
      </c>
      <c r="P165" s="139">
        <f>O165*H165</f>
        <v>0</v>
      </c>
      <c r="Q165" s="139">
        <v>0</v>
      </c>
      <c r="R165" s="139">
        <f>Q165*H165</f>
        <v>0</v>
      </c>
      <c r="S165" s="139">
        <v>0</v>
      </c>
      <c r="T165" s="139">
        <f>S165*H165</f>
        <v>0</v>
      </c>
      <c r="U165" s="140" t="s">
        <v>1</v>
      </c>
      <c r="AR165" s="141" t="s">
        <v>194</v>
      </c>
      <c r="AT165" s="141" t="s">
        <v>149</v>
      </c>
      <c r="AU165" s="141" t="s">
        <v>79</v>
      </c>
      <c r="AY165" s="16" t="s">
        <v>148</v>
      </c>
      <c r="BE165" s="142">
        <f>IF(N165="základní",J165,0)</f>
        <v>0</v>
      </c>
      <c r="BF165" s="142">
        <f>IF(N165="snížená",J165,0)</f>
        <v>0</v>
      </c>
      <c r="BG165" s="142">
        <f>IF(N165="zákl. přenesená",J165,0)</f>
        <v>0</v>
      </c>
      <c r="BH165" s="142">
        <f>IF(N165="sníž. přenesená",J165,0)</f>
        <v>0</v>
      </c>
      <c r="BI165" s="142">
        <f>IF(N165="nulová",J165,0)</f>
        <v>0</v>
      </c>
      <c r="BJ165" s="16" t="s">
        <v>79</v>
      </c>
      <c r="BK165" s="142">
        <f>ROUND(I165*H165,2)</f>
        <v>0</v>
      </c>
      <c r="BL165" s="16" t="s">
        <v>194</v>
      </c>
      <c r="BM165" s="141" t="s">
        <v>1200</v>
      </c>
    </row>
    <row r="166" spans="2:65" s="1" customFormat="1" ht="19.5">
      <c r="B166" s="31"/>
      <c r="D166" s="143" t="s">
        <v>154</v>
      </c>
      <c r="F166" s="144" t="s">
        <v>1199</v>
      </c>
      <c r="I166" s="145"/>
      <c r="L166" s="31"/>
      <c r="M166" s="146"/>
      <c r="U166" s="55"/>
      <c r="AT166" s="16" t="s">
        <v>154</v>
      </c>
      <c r="AU166" s="16" t="s">
        <v>79</v>
      </c>
    </row>
    <row r="167" spans="2:65" s="1" customFormat="1" ht="24.2" customHeight="1">
      <c r="B167" s="31"/>
      <c r="C167" s="129" t="s">
        <v>399</v>
      </c>
      <c r="D167" s="129" t="s">
        <v>149</v>
      </c>
      <c r="E167" s="130" t="s">
        <v>214</v>
      </c>
      <c r="F167" s="131" t="s">
        <v>1201</v>
      </c>
      <c r="G167" s="132" t="s">
        <v>455</v>
      </c>
      <c r="H167" s="133">
        <v>2</v>
      </c>
      <c r="I167" s="134"/>
      <c r="J167" s="135">
        <f>ROUND(I167*H167,2)</f>
        <v>0</v>
      </c>
      <c r="K167" s="136"/>
      <c r="L167" s="31"/>
      <c r="M167" s="137" t="s">
        <v>1</v>
      </c>
      <c r="N167" s="138" t="s">
        <v>38</v>
      </c>
      <c r="P167" s="139">
        <f>O167*H167</f>
        <v>0</v>
      </c>
      <c r="Q167" s="139">
        <v>0</v>
      </c>
      <c r="R167" s="139">
        <f>Q167*H167</f>
        <v>0</v>
      </c>
      <c r="S167" s="139">
        <v>0</v>
      </c>
      <c r="T167" s="139">
        <f>S167*H167</f>
        <v>0</v>
      </c>
      <c r="U167" s="140" t="s">
        <v>1</v>
      </c>
      <c r="AR167" s="141" t="s">
        <v>194</v>
      </c>
      <c r="AT167" s="141" t="s">
        <v>149</v>
      </c>
      <c r="AU167" s="141" t="s">
        <v>79</v>
      </c>
      <c r="AY167" s="16" t="s">
        <v>148</v>
      </c>
      <c r="BE167" s="142">
        <f>IF(N167="základní",J167,0)</f>
        <v>0</v>
      </c>
      <c r="BF167" s="142">
        <f>IF(N167="snížená",J167,0)</f>
        <v>0</v>
      </c>
      <c r="BG167" s="142">
        <f>IF(N167="zákl. přenesená",J167,0)</f>
        <v>0</v>
      </c>
      <c r="BH167" s="142">
        <f>IF(N167="sníž. přenesená",J167,0)</f>
        <v>0</v>
      </c>
      <c r="BI167" s="142">
        <f>IF(N167="nulová",J167,0)</f>
        <v>0</v>
      </c>
      <c r="BJ167" s="16" t="s">
        <v>79</v>
      </c>
      <c r="BK167" s="142">
        <f>ROUND(I167*H167,2)</f>
        <v>0</v>
      </c>
      <c r="BL167" s="16" t="s">
        <v>194</v>
      </c>
      <c r="BM167" s="141" t="s">
        <v>1202</v>
      </c>
    </row>
    <row r="168" spans="2:65" s="1" customFormat="1" ht="19.5">
      <c r="B168" s="31"/>
      <c r="D168" s="143" t="s">
        <v>154</v>
      </c>
      <c r="F168" s="144" t="s">
        <v>1201</v>
      </c>
      <c r="I168" s="145"/>
      <c r="L168" s="31"/>
      <c r="M168" s="146"/>
      <c r="U168" s="55"/>
      <c r="AT168" s="16" t="s">
        <v>154</v>
      </c>
      <c r="AU168" s="16" t="s">
        <v>79</v>
      </c>
    </row>
    <row r="169" spans="2:65" s="1" customFormat="1" ht="76.349999999999994" customHeight="1">
      <c r="B169" s="31"/>
      <c r="C169" s="129" t="s">
        <v>314</v>
      </c>
      <c r="D169" s="129" t="s">
        <v>149</v>
      </c>
      <c r="E169" s="130" t="s">
        <v>399</v>
      </c>
      <c r="F169" s="131" t="s">
        <v>1203</v>
      </c>
      <c r="G169" s="132" t="s">
        <v>455</v>
      </c>
      <c r="H169" s="133">
        <v>2</v>
      </c>
      <c r="I169" s="134"/>
      <c r="J169" s="135">
        <f>ROUND(I169*H169,2)</f>
        <v>0</v>
      </c>
      <c r="K169" s="136"/>
      <c r="L169" s="31"/>
      <c r="M169" s="137" t="s">
        <v>1</v>
      </c>
      <c r="N169" s="138" t="s">
        <v>38</v>
      </c>
      <c r="P169" s="139">
        <f>O169*H169</f>
        <v>0</v>
      </c>
      <c r="Q169" s="139">
        <v>0</v>
      </c>
      <c r="R169" s="139">
        <f>Q169*H169</f>
        <v>0</v>
      </c>
      <c r="S169" s="139">
        <v>0</v>
      </c>
      <c r="T169" s="139">
        <f>S169*H169</f>
        <v>0</v>
      </c>
      <c r="U169" s="140" t="s">
        <v>1</v>
      </c>
      <c r="AR169" s="141" t="s">
        <v>194</v>
      </c>
      <c r="AT169" s="141" t="s">
        <v>149</v>
      </c>
      <c r="AU169" s="141" t="s">
        <v>79</v>
      </c>
      <c r="AY169" s="16" t="s">
        <v>148</v>
      </c>
      <c r="BE169" s="142">
        <f>IF(N169="základní",J169,0)</f>
        <v>0</v>
      </c>
      <c r="BF169" s="142">
        <f>IF(N169="snížená",J169,0)</f>
        <v>0</v>
      </c>
      <c r="BG169" s="142">
        <f>IF(N169="zákl. přenesená",J169,0)</f>
        <v>0</v>
      </c>
      <c r="BH169" s="142">
        <f>IF(N169="sníž. přenesená",J169,0)</f>
        <v>0</v>
      </c>
      <c r="BI169" s="142">
        <f>IF(N169="nulová",J169,0)</f>
        <v>0</v>
      </c>
      <c r="BJ169" s="16" t="s">
        <v>79</v>
      </c>
      <c r="BK169" s="142">
        <f>ROUND(I169*H169,2)</f>
        <v>0</v>
      </c>
      <c r="BL169" s="16" t="s">
        <v>194</v>
      </c>
      <c r="BM169" s="141" t="s">
        <v>1204</v>
      </c>
    </row>
    <row r="170" spans="2:65" s="1" customFormat="1" ht="107.25">
      <c r="B170" s="31"/>
      <c r="D170" s="143" t="s">
        <v>154</v>
      </c>
      <c r="F170" s="144" t="s">
        <v>1205</v>
      </c>
      <c r="I170" s="145"/>
      <c r="L170" s="31"/>
      <c r="M170" s="146"/>
      <c r="U170" s="55"/>
      <c r="AT170" s="16" t="s">
        <v>154</v>
      </c>
      <c r="AU170" s="16" t="s">
        <v>79</v>
      </c>
    </row>
    <row r="171" spans="2:65" s="1" customFormat="1" ht="55.5" customHeight="1">
      <c r="B171" s="31"/>
      <c r="C171" s="129" t="s">
        <v>165</v>
      </c>
      <c r="D171" s="129" t="s">
        <v>149</v>
      </c>
      <c r="E171" s="130" t="s">
        <v>165</v>
      </c>
      <c r="F171" s="131" t="s">
        <v>1206</v>
      </c>
      <c r="G171" s="132" t="s">
        <v>261</v>
      </c>
      <c r="H171" s="133">
        <v>20</v>
      </c>
      <c r="I171" s="134"/>
      <c r="J171" s="135">
        <f>ROUND(I171*H171,2)</f>
        <v>0</v>
      </c>
      <c r="K171" s="136"/>
      <c r="L171" s="31"/>
      <c r="M171" s="137" t="s">
        <v>1</v>
      </c>
      <c r="N171" s="138" t="s">
        <v>38</v>
      </c>
      <c r="P171" s="139">
        <f>O171*H171</f>
        <v>0</v>
      </c>
      <c r="Q171" s="139">
        <v>0</v>
      </c>
      <c r="R171" s="139">
        <f>Q171*H171</f>
        <v>0</v>
      </c>
      <c r="S171" s="139">
        <v>0</v>
      </c>
      <c r="T171" s="139">
        <f>S171*H171</f>
        <v>0</v>
      </c>
      <c r="U171" s="140" t="s">
        <v>1</v>
      </c>
      <c r="AR171" s="141" t="s">
        <v>194</v>
      </c>
      <c r="AT171" s="141" t="s">
        <v>149</v>
      </c>
      <c r="AU171" s="141" t="s">
        <v>79</v>
      </c>
      <c r="AY171" s="16" t="s">
        <v>148</v>
      </c>
      <c r="BE171" s="142">
        <f>IF(N171="základní",J171,0)</f>
        <v>0</v>
      </c>
      <c r="BF171" s="142">
        <f>IF(N171="snížená",J171,0)</f>
        <v>0</v>
      </c>
      <c r="BG171" s="142">
        <f>IF(N171="zákl. přenesená",J171,0)</f>
        <v>0</v>
      </c>
      <c r="BH171" s="142">
        <f>IF(N171="sníž. přenesená",J171,0)</f>
        <v>0</v>
      </c>
      <c r="BI171" s="142">
        <f>IF(N171="nulová",J171,0)</f>
        <v>0</v>
      </c>
      <c r="BJ171" s="16" t="s">
        <v>79</v>
      </c>
      <c r="BK171" s="142">
        <f>ROUND(I171*H171,2)</f>
        <v>0</v>
      </c>
      <c r="BL171" s="16" t="s">
        <v>194</v>
      </c>
      <c r="BM171" s="141" t="s">
        <v>1207</v>
      </c>
    </row>
    <row r="172" spans="2:65" s="1" customFormat="1" ht="29.25">
      <c r="B172" s="31"/>
      <c r="D172" s="143" t="s">
        <v>154</v>
      </c>
      <c r="F172" s="144" t="s">
        <v>1208</v>
      </c>
      <c r="I172" s="145"/>
      <c r="L172" s="31"/>
      <c r="M172" s="146"/>
      <c r="U172" s="55"/>
      <c r="AT172" s="16" t="s">
        <v>154</v>
      </c>
      <c r="AU172" s="16" t="s">
        <v>79</v>
      </c>
    </row>
    <row r="173" spans="2:65" s="1" customFormat="1" ht="19.5">
      <c r="B173" s="31"/>
      <c r="D173" s="143" t="s">
        <v>174</v>
      </c>
      <c r="F173" s="169" t="s">
        <v>1209</v>
      </c>
      <c r="I173" s="145"/>
      <c r="L173" s="31"/>
      <c r="M173" s="146"/>
      <c r="U173" s="55"/>
      <c r="AT173" s="16" t="s">
        <v>174</v>
      </c>
      <c r="AU173" s="16" t="s">
        <v>79</v>
      </c>
    </row>
    <row r="174" spans="2:65" s="1" customFormat="1" ht="76.349999999999994" customHeight="1">
      <c r="B174" s="31"/>
      <c r="C174" s="129" t="s">
        <v>153</v>
      </c>
      <c r="D174" s="129" t="s">
        <v>149</v>
      </c>
      <c r="E174" s="130" t="s">
        <v>153</v>
      </c>
      <c r="F174" s="131" t="s">
        <v>1210</v>
      </c>
      <c r="G174" s="132" t="s">
        <v>261</v>
      </c>
      <c r="H174" s="133">
        <v>3.1</v>
      </c>
      <c r="I174" s="134"/>
      <c r="J174" s="135">
        <f>ROUND(I174*H174,2)</f>
        <v>0</v>
      </c>
      <c r="K174" s="136"/>
      <c r="L174" s="31"/>
      <c r="M174" s="137" t="s">
        <v>1</v>
      </c>
      <c r="N174" s="138" t="s">
        <v>38</v>
      </c>
      <c r="P174" s="139">
        <f>O174*H174</f>
        <v>0</v>
      </c>
      <c r="Q174" s="139">
        <v>0</v>
      </c>
      <c r="R174" s="139">
        <f>Q174*H174</f>
        <v>0</v>
      </c>
      <c r="S174" s="139">
        <v>0</v>
      </c>
      <c r="T174" s="139">
        <f>S174*H174</f>
        <v>0</v>
      </c>
      <c r="U174" s="140" t="s">
        <v>1</v>
      </c>
      <c r="AR174" s="141" t="s">
        <v>194</v>
      </c>
      <c r="AT174" s="141" t="s">
        <v>149</v>
      </c>
      <c r="AU174" s="141" t="s">
        <v>79</v>
      </c>
      <c r="AY174" s="16" t="s">
        <v>148</v>
      </c>
      <c r="BE174" s="142">
        <f>IF(N174="základní",J174,0)</f>
        <v>0</v>
      </c>
      <c r="BF174" s="142">
        <f>IF(N174="snížená",J174,0)</f>
        <v>0</v>
      </c>
      <c r="BG174" s="142">
        <f>IF(N174="zákl. přenesená",J174,0)</f>
        <v>0</v>
      </c>
      <c r="BH174" s="142">
        <f>IF(N174="sníž. přenesená",J174,0)</f>
        <v>0</v>
      </c>
      <c r="BI174" s="142">
        <f>IF(N174="nulová",J174,0)</f>
        <v>0</v>
      </c>
      <c r="BJ174" s="16" t="s">
        <v>79</v>
      </c>
      <c r="BK174" s="142">
        <f>ROUND(I174*H174,2)</f>
        <v>0</v>
      </c>
      <c r="BL174" s="16" t="s">
        <v>194</v>
      </c>
      <c r="BM174" s="141" t="s">
        <v>1211</v>
      </c>
    </row>
    <row r="175" spans="2:65" s="1" customFormat="1" ht="117">
      <c r="B175" s="31"/>
      <c r="D175" s="143" t="s">
        <v>154</v>
      </c>
      <c r="F175" s="144" t="s">
        <v>1212</v>
      </c>
      <c r="I175" s="145"/>
      <c r="L175" s="31"/>
      <c r="M175" s="146"/>
      <c r="U175" s="55"/>
      <c r="AT175" s="16" t="s">
        <v>154</v>
      </c>
      <c r="AU175" s="16" t="s">
        <v>79</v>
      </c>
    </row>
    <row r="176" spans="2:65" s="1" customFormat="1" ht="76.349999999999994" customHeight="1">
      <c r="B176" s="31"/>
      <c r="C176" s="129" t="s">
        <v>147</v>
      </c>
      <c r="D176" s="129" t="s">
        <v>149</v>
      </c>
      <c r="E176" s="130" t="s">
        <v>147</v>
      </c>
      <c r="F176" s="131" t="s">
        <v>1213</v>
      </c>
      <c r="G176" s="132" t="s">
        <v>261</v>
      </c>
      <c r="H176" s="133">
        <v>19.100000000000001</v>
      </c>
      <c r="I176" s="134"/>
      <c r="J176" s="135">
        <f>ROUND(I176*H176,2)</f>
        <v>0</v>
      </c>
      <c r="K176" s="136"/>
      <c r="L176" s="31"/>
      <c r="M176" s="137" t="s">
        <v>1</v>
      </c>
      <c r="N176" s="138" t="s">
        <v>38</v>
      </c>
      <c r="P176" s="139">
        <f>O176*H176</f>
        <v>0</v>
      </c>
      <c r="Q176" s="139">
        <v>0</v>
      </c>
      <c r="R176" s="139">
        <f>Q176*H176</f>
        <v>0</v>
      </c>
      <c r="S176" s="139">
        <v>0</v>
      </c>
      <c r="T176" s="139">
        <f>S176*H176</f>
        <v>0</v>
      </c>
      <c r="U176" s="140" t="s">
        <v>1</v>
      </c>
      <c r="AR176" s="141" t="s">
        <v>194</v>
      </c>
      <c r="AT176" s="141" t="s">
        <v>149</v>
      </c>
      <c r="AU176" s="141" t="s">
        <v>79</v>
      </c>
      <c r="AY176" s="16" t="s">
        <v>148</v>
      </c>
      <c r="BE176" s="142">
        <f>IF(N176="základní",J176,0)</f>
        <v>0</v>
      </c>
      <c r="BF176" s="142">
        <f>IF(N176="snížená",J176,0)</f>
        <v>0</v>
      </c>
      <c r="BG176" s="142">
        <f>IF(N176="zákl. přenesená",J176,0)</f>
        <v>0</v>
      </c>
      <c r="BH176" s="142">
        <f>IF(N176="sníž. přenesená",J176,0)</f>
        <v>0</v>
      </c>
      <c r="BI176" s="142">
        <f>IF(N176="nulová",J176,0)</f>
        <v>0</v>
      </c>
      <c r="BJ176" s="16" t="s">
        <v>79</v>
      </c>
      <c r="BK176" s="142">
        <f>ROUND(I176*H176,2)</f>
        <v>0</v>
      </c>
      <c r="BL176" s="16" t="s">
        <v>194</v>
      </c>
      <c r="BM176" s="141" t="s">
        <v>1214</v>
      </c>
    </row>
    <row r="177" spans="2:65" s="1" customFormat="1" ht="117">
      <c r="B177" s="31"/>
      <c r="D177" s="143" t="s">
        <v>154</v>
      </c>
      <c r="F177" s="144" t="s">
        <v>1215</v>
      </c>
      <c r="I177" s="145"/>
      <c r="L177" s="31"/>
      <c r="M177" s="146"/>
      <c r="U177" s="55"/>
      <c r="AT177" s="16" t="s">
        <v>154</v>
      </c>
      <c r="AU177" s="16" t="s">
        <v>79</v>
      </c>
    </row>
    <row r="178" spans="2:65" s="1" customFormat="1" ht="37.9" customHeight="1">
      <c r="B178" s="31"/>
      <c r="C178" s="129" t="s">
        <v>168</v>
      </c>
      <c r="D178" s="129" t="s">
        <v>149</v>
      </c>
      <c r="E178" s="130" t="s">
        <v>168</v>
      </c>
      <c r="F178" s="131" t="s">
        <v>1216</v>
      </c>
      <c r="G178" s="132" t="s">
        <v>455</v>
      </c>
      <c r="H178" s="133">
        <v>6</v>
      </c>
      <c r="I178" s="134"/>
      <c r="J178" s="135">
        <f>ROUND(I178*H178,2)</f>
        <v>0</v>
      </c>
      <c r="K178" s="136"/>
      <c r="L178" s="31"/>
      <c r="M178" s="137" t="s">
        <v>1</v>
      </c>
      <c r="N178" s="138" t="s">
        <v>38</v>
      </c>
      <c r="P178" s="139">
        <f>O178*H178</f>
        <v>0</v>
      </c>
      <c r="Q178" s="139">
        <v>0</v>
      </c>
      <c r="R178" s="139">
        <f>Q178*H178</f>
        <v>0</v>
      </c>
      <c r="S178" s="139">
        <v>0</v>
      </c>
      <c r="T178" s="139">
        <f>S178*H178</f>
        <v>0</v>
      </c>
      <c r="U178" s="140" t="s">
        <v>1</v>
      </c>
      <c r="AR178" s="141" t="s">
        <v>194</v>
      </c>
      <c r="AT178" s="141" t="s">
        <v>149</v>
      </c>
      <c r="AU178" s="141" t="s">
        <v>79</v>
      </c>
      <c r="AY178" s="16" t="s">
        <v>148</v>
      </c>
      <c r="BE178" s="142">
        <f>IF(N178="základní",J178,0)</f>
        <v>0</v>
      </c>
      <c r="BF178" s="142">
        <f>IF(N178="snížená",J178,0)</f>
        <v>0</v>
      </c>
      <c r="BG178" s="142">
        <f>IF(N178="zákl. přenesená",J178,0)</f>
        <v>0</v>
      </c>
      <c r="BH178" s="142">
        <f>IF(N178="sníž. přenesená",J178,0)</f>
        <v>0</v>
      </c>
      <c r="BI178" s="142">
        <f>IF(N178="nulová",J178,0)</f>
        <v>0</v>
      </c>
      <c r="BJ178" s="16" t="s">
        <v>79</v>
      </c>
      <c r="BK178" s="142">
        <f>ROUND(I178*H178,2)</f>
        <v>0</v>
      </c>
      <c r="BL178" s="16" t="s">
        <v>194</v>
      </c>
      <c r="BM178" s="141" t="s">
        <v>1217</v>
      </c>
    </row>
    <row r="179" spans="2:65" s="1" customFormat="1" ht="19.5">
      <c r="B179" s="31"/>
      <c r="D179" s="143" t="s">
        <v>154</v>
      </c>
      <c r="F179" s="144" t="s">
        <v>1216</v>
      </c>
      <c r="I179" s="145"/>
      <c r="L179" s="31"/>
      <c r="M179" s="146"/>
      <c r="U179" s="55"/>
      <c r="AT179" s="16" t="s">
        <v>154</v>
      </c>
      <c r="AU179" s="16" t="s">
        <v>79</v>
      </c>
    </row>
    <row r="180" spans="2:65" s="1" customFormat="1" ht="78" customHeight="1">
      <c r="B180" s="31"/>
      <c r="C180" s="129" t="s">
        <v>191</v>
      </c>
      <c r="D180" s="129" t="s">
        <v>149</v>
      </c>
      <c r="E180" s="130" t="s">
        <v>191</v>
      </c>
      <c r="F180" s="131" t="s">
        <v>1218</v>
      </c>
      <c r="G180" s="132" t="s">
        <v>261</v>
      </c>
      <c r="H180" s="133">
        <v>25.5</v>
      </c>
      <c r="I180" s="134"/>
      <c r="J180" s="135">
        <f>ROUND(I180*H180,2)</f>
        <v>0</v>
      </c>
      <c r="K180" s="136"/>
      <c r="L180" s="31"/>
      <c r="M180" s="137" t="s">
        <v>1</v>
      </c>
      <c r="N180" s="138" t="s">
        <v>38</v>
      </c>
      <c r="P180" s="139">
        <f>O180*H180</f>
        <v>0</v>
      </c>
      <c r="Q180" s="139">
        <v>0</v>
      </c>
      <c r="R180" s="139">
        <f>Q180*H180</f>
        <v>0</v>
      </c>
      <c r="S180" s="139">
        <v>0</v>
      </c>
      <c r="T180" s="139">
        <f>S180*H180</f>
        <v>0</v>
      </c>
      <c r="U180" s="140" t="s">
        <v>1</v>
      </c>
      <c r="AR180" s="141" t="s">
        <v>194</v>
      </c>
      <c r="AT180" s="141" t="s">
        <v>149</v>
      </c>
      <c r="AU180" s="141" t="s">
        <v>79</v>
      </c>
      <c r="AY180" s="16" t="s">
        <v>148</v>
      </c>
      <c r="BE180" s="142">
        <f>IF(N180="základní",J180,0)</f>
        <v>0</v>
      </c>
      <c r="BF180" s="142">
        <f>IF(N180="snížená",J180,0)</f>
        <v>0</v>
      </c>
      <c r="BG180" s="142">
        <f>IF(N180="zákl. přenesená",J180,0)</f>
        <v>0</v>
      </c>
      <c r="BH180" s="142">
        <f>IF(N180="sníž. přenesená",J180,0)</f>
        <v>0</v>
      </c>
      <c r="BI180" s="142">
        <f>IF(N180="nulová",J180,0)</f>
        <v>0</v>
      </c>
      <c r="BJ180" s="16" t="s">
        <v>79</v>
      </c>
      <c r="BK180" s="142">
        <f>ROUND(I180*H180,2)</f>
        <v>0</v>
      </c>
      <c r="BL180" s="16" t="s">
        <v>194</v>
      </c>
      <c r="BM180" s="141" t="s">
        <v>1219</v>
      </c>
    </row>
    <row r="181" spans="2:65" s="1" customFormat="1" ht="214.5">
      <c r="B181" s="31"/>
      <c r="D181" s="143" t="s">
        <v>154</v>
      </c>
      <c r="F181" s="144" t="s">
        <v>1220</v>
      </c>
      <c r="I181" s="145"/>
      <c r="L181" s="31"/>
      <c r="M181" s="146"/>
      <c r="U181" s="55"/>
      <c r="AT181" s="16" t="s">
        <v>154</v>
      </c>
      <c r="AU181" s="16" t="s">
        <v>79</v>
      </c>
    </row>
    <row r="182" spans="2:65" s="1" customFormat="1" ht="62.65" customHeight="1">
      <c r="B182" s="31"/>
      <c r="C182" s="129" t="s">
        <v>172</v>
      </c>
      <c r="D182" s="129" t="s">
        <v>149</v>
      </c>
      <c r="E182" s="130" t="s">
        <v>172</v>
      </c>
      <c r="F182" s="131" t="s">
        <v>1221</v>
      </c>
      <c r="G182" s="132" t="s">
        <v>252</v>
      </c>
      <c r="H182" s="133">
        <v>24.8</v>
      </c>
      <c r="I182" s="134"/>
      <c r="J182" s="135">
        <f>ROUND(I182*H182,2)</f>
        <v>0</v>
      </c>
      <c r="K182" s="136"/>
      <c r="L182" s="31"/>
      <c r="M182" s="137" t="s">
        <v>1</v>
      </c>
      <c r="N182" s="138" t="s">
        <v>38</v>
      </c>
      <c r="P182" s="139">
        <f>O182*H182</f>
        <v>0</v>
      </c>
      <c r="Q182" s="139">
        <v>0</v>
      </c>
      <c r="R182" s="139">
        <f>Q182*H182</f>
        <v>0</v>
      </c>
      <c r="S182" s="139">
        <v>0</v>
      </c>
      <c r="T182" s="139">
        <f>S182*H182</f>
        <v>0</v>
      </c>
      <c r="U182" s="140" t="s">
        <v>1</v>
      </c>
      <c r="AR182" s="141" t="s">
        <v>194</v>
      </c>
      <c r="AT182" s="141" t="s">
        <v>149</v>
      </c>
      <c r="AU182" s="141" t="s">
        <v>79</v>
      </c>
      <c r="AY182" s="16" t="s">
        <v>148</v>
      </c>
      <c r="BE182" s="142">
        <f>IF(N182="základní",J182,0)</f>
        <v>0</v>
      </c>
      <c r="BF182" s="142">
        <f>IF(N182="snížená",J182,0)</f>
        <v>0</v>
      </c>
      <c r="BG182" s="142">
        <f>IF(N182="zákl. přenesená",J182,0)</f>
        <v>0</v>
      </c>
      <c r="BH182" s="142">
        <f>IF(N182="sníž. přenesená",J182,0)</f>
        <v>0</v>
      </c>
      <c r="BI182" s="142">
        <f>IF(N182="nulová",J182,0)</f>
        <v>0</v>
      </c>
      <c r="BJ182" s="16" t="s">
        <v>79</v>
      </c>
      <c r="BK182" s="142">
        <f>ROUND(I182*H182,2)</f>
        <v>0</v>
      </c>
      <c r="BL182" s="16" t="s">
        <v>194</v>
      </c>
      <c r="BM182" s="141" t="s">
        <v>1222</v>
      </c>
    </row>
    <row r="183" spans="2:65" s="1" customFormat="1" ht="39">
      <c r="B183" s="31"/>
      <c r="D183" s="143" t="s">
        <v>154</v>
      </c>
      <c r="F183" s="144" t="s">
        <v>1221</v>
      </c>
      <c r="I183" s="145"/>
      <c r="L183" s="31"/>
      <c r="M183" s="146"/>
      <c r="U183" s="55"/>
      <c r="AT183" s="16" t="s">
        <v>154</v>
      </c>
      <c r="AU183" s="16" t="s">
        <v>79</v>
      </c>
    </row>
    <row r="184" spans="2:65" s="1" customFormat="1" ht="78" customHeight="1">
      <c r="B184" s="31"/>
      <c r="C184" s="129" t="s">
        <v>200</v>
      </c>
      <c r="D184" s="129" t="s">
        <v>149</v>
      </c>
      <c r="E184" s="130" t="s">
        <v>200</v>
      </c>
      <c r="F184" s="131" t="s">
        <v>1223</v>
      </c>
      <c r="G184" s="132" t="s">
        <v>455</v>
      </c>
      <c r="H184" s="133">
        <v>2</v>
      </c>
      <c r="I184" s="134"/>
      <c r="J184" s="135">
        <f>ROUND(I184*H184,2)</f>
        <v>0</v>
      </c>
      <c r="K184" s="136"/>
      <c r="L184" s="31"/>
      <c r="M184" s="137" t="s">
        <v>1</v>
      </c>
      <c r="N184" s="138" t="s">
        <v>38</v>
      </c>
      <c r="P184" s="139">
        <f>O184*H184</f>
        <v>0</v>
      </c>
      <c r="Q184" s="139">
        <v>0</v>
      </c>
      <c r="R184" s="139">
        <f>Q184*H184</f>
        <v>0</v>
      </c>
      <c r="S184" s="139">
        <v>0</v>
      </c>
      <c r="T184" s="139">
        <f>S184*H184</f>
        <v>0</v>
      </c>
      <c r="U184" s="140" t="s">
        <v>1</v>
      </c>
      <c r="AR184" s="141" t="s">
        <v>194</v>
      </c>
      <c r="AT184" s="141" t="s">
        <v>149</v>
      </c>
      <c r="AU184" s="141" t="s">
        <v>79</v>
      </c>
      <c r="AY184" s="16" t="s">
        <v>148</v>
      </c>
      <c r="BE184" s="142">
        <f>IF(N184="základní",J184,0)</f>
        <v>0</v>
      </c>
      <c r="BF184" s="142">
        <f>IF(N184="snížená",J184,0)</f>
        <v>0</v>
      </c>
      <c r="BG184" s="142">
        <f>IF(N184="zákl. přenesená",J184,0)</f>
        <v>0</v>
      </c>
      <c r="BH184" s="142">
        <f>IF(N184="sníž. přenesená",J184,0)</f>
        <v>0</v>
      </c>
      <c r="BI184" s="142">
        <f>IF(N184="nulová",J184,0)</f>
        <v>0</v>
      </c>
      <c r="BJ184" s="16" t="s">
        <v>79</v>
      </c>
      <c r="BK184" s="142">
        <f>ROUND(I184*H184,2)</f>
        <v>0</v>
      </c>
      <c r="BL184" s="16" t="s">
        <v>194</v>
      </c>
      <c r="BM184" s="141" t="s">
        <v>1224</v>
      </c>
    </row>
    <row r="185" spans="2:65" s="1" customFormat="1" ht="117">
      <c r="B185" s="31"/>
      <c r="D185" s="143" t="s">
        <v>154</v>
      </c>
      <c r="F185" s="144" t="s">
        <v>1225</v>
      </c>
      <c r="I185" s="145"/>
      <c r="L185" s="31"/>
      <c r="M185" s="146"/>
      <c r="U185" s="55"/>
      <c r="AT185" s="16" t="s">
        <v>154</v>
      </c>
      <c r="AU185" s="16" t="s">
        <v>79</v>
      </c>
    </row>
    <row r="186" spans="2:65" s="1" customFormat="1" ht="19.5">
      <c r="B186" s="31"/>
      <c r="D186" s="143" t="s">
        <v>174</v>
      </c>
      <c r="F186" s="169" t="s">
        <v>1226</v>
      </c>
      <c r="I186" s="145"/>
      <c r="L186" s="31"/>
      <c r="M186" s="146"/>
      <c r="U186" s="55"/>
      <c r="AT186" s="16" t="s">
        <v>174</v>
      </c>
      <c r="AU186" s="16" t="s">
        <v>79</v>
      </c>
    </row>
    <row r="187" spans="2:65" s="10" customFormat="1" ht="25.9" customHeight="1">
      <c r="B187" s="119"/>
      <c r="D187" s="120" t="s">
        <v>72</v>
      </c>
      <c r="E187" s="121" t="s">
        <v>1227</v>
      </c>
      <c r="F187" s="121" t="s">
        <v>1228</v>
      </c>
      <c r="I187" s="122"/>
      <c r="J187" s="123">
        <f>BK187</f>
        <v>0</v>
      </c>
      <c r="L187" s="119"/>
      <c r="M187" s="124"/>
      <c r="P187" s="125">
        <f>SUM(P188:P201)</f>
        <v>0</v>
      </c>
      <c r="R187" s="125">
        <f>SUM(R188:R201)</f>
        <v>0</v>
      </c>
      <c r="T187" s="125">
        <f>SUM(T188:T201)</f>
        <v>0</v>
      </c>
      <c r="U187" s="126"/>
      <c r="AR187" s="120" t="s">
        <v>79</v>
      </c>
      <c r="AT187" s="127" t="s">
        <v>72</v>
      </c>
      <c r="AU187" s="127" t="s">
        <v>12</v>
      </c>
      <c r="AY187" s="120" t="s">
        <v>148</v>
      </c>
      <c r="BK187" s="128">
        <f>SUM(BK188:BK201)</f>
        <v>0</v>
      </c>
    </row>
    <row r="188" spans="2:65" s="1" customFormat="1" ht="66.75" customHeight="1">
      <c r="B188" s="31"/>
      <c r="C188" s="129" t="s">
        <v>415</v>
      </c>
      <c r="D188" s="129" t="s">
        <v>149</v>
      </c>
      <c r="E188" s="130" t="s">
        <v>1229</v>
      </c>
      <c r="F188" s="131" t="s">
        <v>1230</v>
      </c>
      <c r="G188" s="132" t="s">
        <v>455</v>
      </c>
      <c r="H188" s="133">
        <v>2</v>
      </c>
      <c r="I188" s="134"/>
      <c r="J188" s="135">
        <f>ROUND(I188*H188,2)</f>
        <v>0</v>
      </c>
      <c r="K188" s="136"/>
      <c r="L188" s="31"/>
      <c r="M188" s="137" t="s">
        <v>1</v>
      </c>
      <c r="N188" s="138" t="s">
        <v>38</v>
      </c>
      <c r="P188" s="139">
        <f>O188*H188</f>
        <v>0</v>
      </c>
      <c r="Q188" s="139">
        <v>0</v>
      </c>
      <c r="R188" s="139">
        <f>Q188*H188</f>
        <v>0</v>
      </c>
      <c r="S188" s="139">
        <v>0</v>
      </c>
      <c r="T188" s="139">
        <f>S188*H188</f>
        <v>0</v>
      </c>
      <c r="U188" s="140" t="s">
        <v>1</v>
      </c>
      <c r="AR188" s="141" t="s">
        <v>153</v>
      </c>
      <c r="AT188" s="141" t="s">
        <v>149</v>
      </c>
      <c r="AU188" s="141" t="s">
        <v>79</v>
      </c>
      <c r="AY188" s="16" t="s">
        <v>148</v>
      </c>
      <c r="BE188" s="142">
        <f>IF(N188="základní",J188,0)</f>
        <v>0</v>
      </c>
      <c r="BF188" s="142">
        <f>IF(N188="snížená",J188,0)</f>
        <v>0</v>
      </c>
      <c r="BG188" s="142">
        <f>IF(N188="zákl. přenesená",J188,0)</f>
        <v>0</v>
      </c>
      <c r="BH188" s="142">
        <f>IF(N188="sníž. přenesená",J188,0)</f>
        <v>0</v>
      </c>
      <c r="BI188" s="142">
        <f>IF(N188="nulová",J188,0)</f>
        <v>0</v>
      </c>
      <c r="BJ188" s="16" t="s">
        <v>79</v>
      </c>
      <c r="BK188" s="142">
        <f>ROUND(I188*H188,2)</f>
        <v>0</v>
      </c>
      <c r="BL188" s="16" t="s">
        <v>153</v>
      </c>
      <c r="BM188" s="141" t="s">
        <v>1231</v>
      </c>
    </row>
    <row r="189" spans="2:65" s="1" customFormat="1" ht="195">
      <c r="B189" s="31"/>
      <c r="D189" s="143" t="s">
        <v>154</v>
      </c>
      <c r="F189" s="144" t="s">
        <v>1232</v>
      </c>
      <c r="I189" s="145"/>
      <c r="L189" s="31"/>
      <c r="M189" s="146"/>
      <c r="U189" s="55"/>
      <c r="AT189" s="16" t="s">
        <v>154</v>
      </c>
      <c r="AU189" s="16" t="s">
        <v>79</v>
      </c>
    </row>
    <row r="190" spans="2:65" s="1" customFormat="1" ht="76.349999999999994" customHeight="1">
      <c r="B190" s="31"/>
      <c r="C190" s="129" t="s">
        <v>322</v>
      </c>
      <c r="D190" s="129" t="s">
        <v>149</v>
      </c>
      <c r="E190" s="130" t="s">
        <v>1233</v>
      </c>
      <c r="F190" s="131" t="s">
        <v>1234</v>
      </c>
      <c r="G190" s="132" t="s">
        <v>455</v>
      </c>
      <c r="H190" s="133">
        <v>2</v>
      </c>
      <c r="I190" s="134"/>
      <c r="J190" s="135">
        <f>ROUND(I190*H190,2)</f>
        <v>0</v>
      </c>
      <c r="K190" s="136"/>
      <c r="L190" s="31"/>
      <c r="M190" s="137" t="s">
        <v>1</v>
      </c>
      <c r="N190" s="138" t="s">
        <v>38</v>
      </c>
      <c r="P190" s="139">
        <f>O190*H190</f>
        <v>0</v>
      </c>
      <c r="Q190" s="139">
        <v>0</v>
      </c>
      <c r="R190" s="139">
        <f>Q190*H190</f>
        <v>0</v>
      </c>
      <c r="S190" s="139">
        <v>0</v>
      </c>
      <c r="T190" s="139">
        <f>S190*H190</f>
        <v>0</v>
      </c>
      <c r="U190" s="140" t="s">
        <v>1</v>
      </c>
      <c r="AR190" s="141" t="s">
        <v>153</v>
      </c>
      <c r="AT190" s="141" t="s">
        <v>149</v>
      </c>
      <c r="AU190" s="141" t="s">
        <v>79</v>
      </c>
      <c r="AY190" s="16" t="s">
        <v>148</v>
      </c>
      <c r="BE190" s="142">
        <f>IF(N190="základní",J190,0)</f>
        <v>0</v>
      </c>
      <c r="BF190" s="142">
        <f>IF(N190="snížená",J190,0)</f>
        <v>0</v>
      </c>
      <c r="BG190" s="142">
        <f>IF(N190="zákl. přenesená",J190,0)</f>
        <v>0</v>
      </c>
      <c r="BH190" s="142">
        <f>IF(N190="sníž. přenesená",J190,0)</f>
        <v>0</v>
      </c>
      <c r="BI190" s="142">
        <f>IF(N190="nulová",J190,0)</f>
        <v>0</v>
      </c>
      <c r="BJ190" s="16" t="s">
        <v>79</v>
      </c>
      <c r="BK190" s="142">
        <f>ROUND(I190*H190,2)</f>
        <v>0</v>
      </c>
      <c r="BL190" s="16" t="s">
        <v>153</v>
      </c>
      <c r="BM190" s="141" t="s">
        <v>1235</v>
      </c>
    </row>
    <row r="191" spans="2:65" s="1" customFormat="1" ht="48.75">
      <c r="B191" s="31"/>
      <c r="D191" s="143" t="s">
        <v>154</v>
      </c>
      <c r="F191" s="144" t="s">
        <v>1236</v>
      </c>
      <c r="I191" s="145"/>
      <c r="L191" s="31"/>
      <c r="M191" s="146"/>
      <c r="U191" s="55"/>
      <c r="AT191" s="16" t="s">
        <v>154</v>
      </c>
      <c r="AU191" s="16" t="s">
        <v>79</v>
      </c>
    </row>
    <row r="192" spans="2:65" s="1" customFormat="1" ht="16.5" customHeight="1">
      <c r="B192" s="31"/>
      <c r="C192" s="129" t="s">
        <v>426</v>
      </c>
      <c r="D192" s="129" t="s">
        <v>149</v>
      </c>
      <c r="E192" s="130" t="s">
        <v>1237</v>
      </c>
      <c r="F192" s="131" t="s">
        <v>1238</v>
      </c>
      <c r="G192" s="132" t="s">
        <v>455</v>
      </c>
      <c r="H192" s="133">
        <v>2</v>
      </c>
      <c r="I192" s="134"/>
      <c r="J192" s="135">
        <f>ROUND(I192*H192,2)</f>
        <v>0</v>
      </c>
      <c r="K192" s="136"/>
      <c r="L192" s="31"/>
      <c r="M192" s="137" t="s">
        <v>1</v>
      </c>
      <c r="N192" s="138" t="s">
        <v>38</v>
      </c>
      <c r="P192" s="139">
        <f>O192*H192</f>
        <v>0</v>
      </c>
      <c r="Q192" s="139">
        <v>0</v>
      </c>
      <c r="R192" s="139">
        <f>Q192*H192</f>
        <v>0</v>
      </c>
      <c r="S192" s="139">
        <v>0</v>
      </c>
      <c r="T192" s="139">
        <f>S192*H192</f>
        <v>0</v>
      </c>
      <c r="U192" s="140" t="s">
        <v>1</v>
      </c>
      <c r="AR192" s="141" t="s">
        <v>153</v>
      </c>
      <c r="AT192" s="141" t="s">
        <v>149</v>
      </c>
      <c r="AU192" s="141" t="s">
        <v>79</v>
      </c>
      <c r="AY192" s="16" t="s">
        <v>148</v>
      </c>
      <c r="BE192" s="142">
        <f>IF(N192="základní",J192,0)</f>
        <v>0</v>
      </c>
      <c r="BF192" s="142">
        <f>IF(N192="snížená",J192,0)</f>
        <v>0</v>
      </c>
      <c r="BG192" s="142">
        <f>IF(N192="zákl. přenesená",J192,0)</f>
        <v>0</v>
      </c>
      <c r="BH192" s="142">
        <f>IF(N192="sníž. přenesená",J192,0)</f>
        <v>0</v>
      </c>
      <c r="BI192" s="142">
        <f>IF(N192="nulová",J192,0)</f>
        <v>0</v>
      </c>
      <c r="BJ192" s="16" t="s">
        <v>79</v>
      </c>
      <c r="BK192" s="142">
        <f>ROUND(I192*H192,2)</f>
        <v>0</v>
      </c>
      <c r="BL192" s="16" t="s">
        <v>153</v>
      </c>
      <c r="BM192" s="141" t="s">
        <v>1239</v>
      </c>
    </row>
    <row r="193" spans="2:65" s="1" customFormat="1">
      <c r="B193" s="31"/>
      <c r="D193" s="143" t="s">
        <v>154</v>
      </c>
      <c r="F193" s="144" t="s">
        <v>1238</v>
      </c>
      <c r="I193" s="145"/>
      <c r="L193" s="31"/>
      <c r="M193" s="146"/>
      <c r="U193" s="55"/>
      <c r="AT193" s="16" t="s">
        <v>154</v>
      </c>
      <c r="AU193" s="16" t="s">
        <v>79</v>
      </c>
    </row>
    <row r="194" spans="2:65" s="1" customFormat="1" ht="16.5" customHeight="1">
      <c r="B194" s="31"/>
      <c r="C194" s="129" t="s">
        <v>334</v>
      </c>
      <c r="D194" s="129" t="s">
        <v>149</v>
      </c>
      <c r="E194" s="130" t="s">
        <v>1240</v>
      </c>
      <c r="F194" s="131" t="s">
        <v>1241</v>
      </c>
      <c r="G194" s="132" t="s">
        <v>455</v>
      </c>
      <c r="H194" s="133">
        <v>4</v>
      </c>
      <c r="I194" s="134"/>
      <c r="J194" s="135">
        <f>ROUND(I194*H194,2)</f>
        <v>0</v>
      </c>
      <c r="K194" s="136"/>
      <c r="L194" s="31"/>
      <c r="M194" s="137" t="s">
        <v>1</v>
      </c>
      <c r="N194" s="138" t="s">
        <v>38</v>
      </c>
      <c r="P194" s="139">
        <f>O194*H194</f>
        <v>0</v>
      </c>
      <c r="Q194" s="139">
        <v>0</v>
      </c>
      <c r="R194" s="139">
        <f>Q194*H194</f>
        <v>0</v>
      </c>
      <c r="S194" s="139">
        <v>0</v>
      </c>
      <c r="T194" s="139">
        <f>S194*H194</f>
        <v>0</v>
      </c>
      <c r="U194" s="140" t="s">
        <v>1</v>
      </c>
      <c r="AR194" s="141" t="s">
        <v>153</v>
      </c>
      <c r="AT194" s="141" t="s">
        <v>149</v>
      </c>
      <c r="AU194" s="141" t="s">
        <v>79</v>
      </c>
      <c r="AY194" s="16" t="s">
        <v>148</v>
      </c>
      <c r="BE194" s="142">
        <f>IF(N194="základní",J194,0)</f>
        <v>0</v>
      </c>
      <c r="BF194" s="142">
        <f>IF(N194="snížená",J194,0)</f>
        <v>0</v>
      </c>
      <c r="BG194" s="142">
        <f>IF(N194="zákl. přenesená",J194,0)</f>
        <v>0</v>
      </c>
      <c r="BH194" s="142">
        <f>IF(N194="sníž. přenesená",J194,0)</f>
        <v>0</v>
      </c>
      <c r="BI194" s="142">
        <f>IF(N194="nulová",J194,0)</f>
        <v>0</v>
      </c>
      <c r="BJ194" s="16" t="s">
        <v>79</v>
      </c>
      <c r="BK194" s="142">
        <f>ROUND(I194*H194,2)</f>
        <v>0</v>
      </c>
      <c r="BL194" s="16" t="s">
        <v>153</v>
      </c>
      <c r="BM194" s="141" t="s">
        <v>1242</v>
      </c>
    </row>
    <row r="195" spans="2:65" s="1" customFormat="1">
      <c r="B195" s="31"/>
      <c r="D195" s="143" t="s">
        <v>154</v>
      </c>
      <c r="F195" s="144" t="s">
        <v>1241</v>
      </c>
      <c r="I195" s="145"/>
      <c r="L195" s="31"/>
      <c r="M195" s="146"/>
      <c r="U195" s="55"/>
      <c r="AT195" s="16" t="s">
        <v>154</v>
      </c>
      <c r="AU195" s="16" t="s">
        <v>79</v>
      </c>
    </row>
    <row r="196" spans="2:65" s="1" customFormat="1" ht="33" customHeight="1">
      <c r="B196" s="31"/>
      <c r="C196" s="129" t="s">
        <v>439</v>
      </c>
      <c r="D196" s="129" t="s">
        <v>149</v>
      </c>
      <c r="E196" s="130" t="s">
        <v>1243</v>
      </c>
      <c r="F196" s="131" t="s">
        <v>1244</v>
      </c>
      <c r="G196" s="132" t="s">
        <v>455</v>
      </c>
      <c r="H196" s="133">
        <v>2</v>
      </c>
      <c r="I196" s="134"/>
      <c r="J196" s="135">
        <f>ROUND(I196*H196,2)</f>
        <v>0</v>
      </c>
      <c r="K196" s="136"/>
      <c r="L196" s="31"/>
      <c r="M196" s="137" t="s">
        <v>1</v>
      </c>
      <c r="N196" s="138" t="s">
        <v>38</v>
      </c>
      <c r="P196" s="139">
        <f>O196*H196</f>
        <v>0</v>
      </c>
      <c r="Q196" s="139">
        <v>0</v>
      </c>
      <c r="R196" s="139">
        <f>Q196*H196</f>
        <v>0</v>
      </c>
      <c r="S196" s="139">
        <v>0</v>
      </c>
      <c r="T196" s="139">
        <f>S196*H196</f>
        <v>0</v>
      </c>
      <c r="U196" s="140" t="s">
        <v>1</v>
      </c>
      <c r="AR196" s="141" t="s">
        <v>153</v>
      </c>
      <c r="AT196" s="141" t="s">
        <v>149</v>
      </c>
      <c r="AU196" s="141" t="s">
        <v>79</v>
      </c>
      <c r="AY196" s="16" t="s">
        <v>148</v>
      </c>
      <c r="BE196" s="142">
        <f>IF(N196="základní",J196,0)</f>
        <v>0</v>
      </c>
      <c r="BF196" s="142">
        <f>IF(N196="snížená",J196,0)</f>
        <v>0</v>
      </c>
      <c r="BG196" s="142">
        <f>IF(N196="zákl. přenesená",J196,0)</f>
        <v>0</v>
      </c>
      <c r="BH196" s="142">
        <f>IF(N196="sníž. přenesená",J196,0)</f>
        <v>0</v>
      </c>
      <c r="BI196" s="142">
        <f>IF(N196="nulová",J196,0)</f>
        <v>0</v>
      </c>
      <c r="BJ196" s="16" t="s">
        <v>79</v>
      </c>
      <c r="BK196" s="142">
        <f>ROUND(I196*H196,2)</f>
        <v>0</v>
      </c>
      <c r="BL196" s="16" t="s">
        <v>153</v>
      </c>
      <c r="BM196" s="141" t="s">
        <v>1245</v>
      </c>
    </row>
    <row r="197" spans="2:65" s="1" customFormat="1" ht="19.5">
      <c r="B197" s="31"/>
      <c r="D197" s="143" t="s">
        <v>154</v>
      </c>
      <c r="F197" s="144" t="s">
        <v>1244</v>
      </c>
      <c r="I197" s="145"/>
      <c r="L197" s="31"/>
      <c r="M197" s="146"/>
      <c r="U197" s="55"/>
      <c r="AT197" s="16" t="s">
        <v>154</v>
      </c>
      <c r="AU197" s="16" t="s">
        <v>79</v>
      </c>
    </row>
    <row r="198" spans="2:65" s="1" customFormat="1" ht="21.75" customHeight="1">
      <c r="B198" s="31"/>
      <c r="C198" s="129" t="s">
        <v>341</v>
      </c>
      <c r="D198" s="129" t="s">
        <v>149</v>
      </c>
      <c r="E198" s="130" t="s">
        <v>1246</v>
      </c>
      <c r="F198" s="131" t="s">
        <v>1247</v>
      </c>
      <c r="G198" s="132" t="s">
        <v>455</v>
      </c>
      <c r="H198" s="133">
        <v>2</v>
      </c>
      <c r="I198" s="134"/>
      <c r="J198" s="135">
        <f>ROUND(I198*H198,2)</f>
        <v>0</v>
      </c>
      <c r="K198" s="136"/>
      <c r="L198" s="31"/>
      <c r="M198" s="137" t="s">
        <v>1</v>
      </c>
      <c r="N198" s="138" t="s">
        <v>38</v>
      </c>
      <c r="P198" s="139">
        <f>O198*H198</f>
        <v>0</v>
      </c>
      <c r="Q198" s="139">
        <v>0</v>
      </c>
      <c r="R198" s="139">
        <f>Q198*H198</f>
        <v>0</v>
      </c>
      <c r="S198" s="139">
        <v>0</v>
      </c>
      <c r="T198" s="139">
        <f>S198*H198</f>
        <v>0</v>
      </c>
      <c r="U198" s="140" t="s">
        <v>1</v>
      </c>
      <c r="AR198" s="141" t="s">
        <v>153</v>
      </c>
      <c r="AT198" s="141" t="s">
        <v>149</v>
      </c>
      <c r="AU198" s="141" t="s">
        <v>79</v>
      </c>
      <c r="AY198" s="16" t="s">
        <v>148</v>
      </c>
      <c r="BE198" s="142">
        <f>IF(N198="základní",J198,0)</f>
        <v>0</v>
      </c>
      <c r="BF198" s="142">
        <f>IF(N198="snížená",J198,0)</f>
        <v>0</v>
      </c>
      <c r="BG198" s="142">
        <f>IF(N198="zákl. přenesená",J198,0)</f>
        <v>0</v>
      </c>
      <c r="BH198" s="142">
        <f>IF(N198="sníž. přenesená",J198,0)</f>
        <v>0</v>
      </c>
      <c r="BI198" s="142">
        <f>IF(N198="nulová",J198,0)</f>
        <v>0</v>
      </c>
      <c r="BJ198" s="16" t="s">
        <v>79</v>
      </c>
      <c r="BK198" s="142">
        <f>ROUND(I198*H198,2)</f>
        <v>0</v>
      </c>
      <c r="BL198" s="16" t="s">
        <v>153</v>
      </c>
      <c r="BM198" s="141" t="s">
        <v>1248</v>
      </c>
    </row>
    <row r="199" spans="2:65" s="1" customFormat="1">
      <c r="B199" s="31"/>
      <c r="D199" s="143" t="s">
        <v>154</v>
      </c>
      <c r="F199" s="144" t="s">
        <v>1247</v>
      </c>
      <c r="I199" s="145"/>
      <c r="L199" s="31"/>
      <c r="M199" s="146"/>
      <c r="U199" s="55"/>
      <c r="AT199" s="16" t="s">
        <v>154</v>
      </c>
      <c r="AU199" s="16" t="s">
        <v>79</v>
      </c>
    </row>
    <row r="200" spans="2:65" s="1" customFormat="1" ht="55.5" customHeight="1">
      <c r="B200" s="31"/>
      <c r="C200" s="129" t="s">
        <v>452</v>
      </c>
      <c r="D200" s="129" t="s">
        <v>149</v>
      </c>
      <c r="E200" s="130" t="s">
        <v>1249</v>
      </c>
      <c r="F200" s="131" t="s">
        <v>1250</v>
      </c>
      <c r="G200" s="132" t="s">
        <v>455</v>
      </c>
      <c r="H200" s="133">
        <v>0</v>
      </c>
      <c r="I200" s="134"/>
      <c r="J200" s="135">
        <f>ROUND(I200*H200,2)</f>
        <v>0</v>
      </c>
      <c r="K200" s="136"/>
      <c r="L200" s="31"/>
      <c r="M200" s="137" t="s">
        <v>1</v>
      </c>
      <c r="N200" s="138" t="s">
        <v>38</v>
      </c>
      <c r="P200" s="139">
        <f>O200*H200</f>
        <v>0</v>
      </c>
      <c r="Q200" s="139">
        <v>0</v>
      </c>
      <c r="R200" s="139">
        <f>Q200*H200</f>
        <v>0</v>
      </c>
      <c r="S200" s="139">
        <v>0</v>
      </c>
      <c r="T200" s="139">
        <f>S200*H200</f>
        <v>0</v>
      </c>
      <c r="U200" s="140" t="s">
        <v>1</v>
      </c>
      <c r="AR200" s="141" t="s">
        <v>153</v>
      </c>
      <c r="AT200" s="141" t="s">
        <v>149</v>
      </c>
      <c r="AU200" s="141" t="s">
        <v>79</v>
      </c>
      <c r="AY200" s="16" t="s">
        <v>148</v>
      </c>
      <c r="BE200" s="142">
        <f>IF(N200="základní",J200,0)</f>
        <v>0</v>
      </c>
      <c r="BF200" s="142">
        <f>IF(N200="snížená",J200,0)</f>
        <v>0</v>
      </c>
      <c r="BG200" s="142">
        <f>IF(N200="zákl. přenesená",J200,0)</f>
        <v>0</v>
      </c>
      <c r="BH200" s="142">
        <f>IF(N200="sníž. přenesená",J200,0)</f>
        <v>0</v>
      </c>
      <c r="BI200" s="142">
        <f>IF(N200="nulová",J200,0)</f>
        <v>0</v>
      </c>
      <c r="BJ200" s="16" t="s">
        <v>79</v>
      </c>
      <c r="BK200" s="142">
        <f>ROUND(I200*H200,2)</f>
        <v>0</v>
      </c>
      <c r="BL200" s="16" t="s">
        <v>153</v>
      </c>
      <c r="BM200" s="141" t="s">
        <v>1251</v>
      </c>
    </row>
    <row r="201" spans="2:65" s="1" customFormat="1" ht="29.25">
      <c r="B201" s="31"/>
      <c r="D201" s="143" t="s">
        <v>154</v>
      </c>
      <c r="F201" s="144" t="s">
        <v>1250</v>
      </c>
      <c r="I201" s="145"/>
      <c r="L201" s="31"/>
      <c r="M201" s="146"/>
      <c r="U201" s="55"/>
      <c r="AT201" s="16" t="s">
        <v>154</v>
      </c>
      <c r="AU201" s="16" t="s">
        <v>79</v>
      </c>
    </row>
    <row r="202" spans="2:65" s="10" customFormat="1" ht="25.9" customHeight="1">
      <c r="B202" s="119"/>
      <c r="D202" s="120" t="s">
        <v>72</v>
      </c>
      <c r="E202" s="121" t="s">
        <v>1252</v>
      </c>
      <c r="F202" s="121" t="s">
        <v>1253</v>
      </c>
      <c r="I202" s="122"/>
      <c r="J202" s="123">
        <f>BK202</f>
        <v>0</v>
      </c>
      <c r="L202" s="119"/>
      <c r="M202" s="124"/>
      <c r="P202" s="125">
        <f>SUM(P203:P206)</f>
        <v>0</v>
      </c>
      <c r="R202" s="125">
        <f>SUM(R203:R206)</f>
        <v>0</v>
      </c>
      <c r="T202" s="125">
        <f>SUM(T203:T206)</f>
        <v>0</v>
      </c>
      <c r="U202" s="126"/>
      <c r="AR202" s="120" t="s">
        <v>79</v>
      </c>
      <c r="AT202" s="127" t="s">
        <v>72</v>
      </c>
      <c r="AU202" s="127" t="s">
        <v>12</v>
      </c>
      <c r="AY202" s="120" t="s">
        <v>148</v>
      </c>
      <c r="BK202" s="128">
        <f>SUM(BK203:BK206)</f>
        <v>0</v>
      </c>
    </row>
    <row r="203" spans="2:65" s="1" customFormat="1" ht="16.5" customHeight="1">
      <c r="B203" s="31"/>
      <c r="C203" s="129" t="s">
        <v>348</v>
      </c>
      <c r="D203" s="129" t="s">
        <v>149</v>
      </c>
      <c r="E203" s="130" t="s">
        <v>1254</v>
      </c>
      <c r="F203" s="131" t="s">
        <v>1255</v>
      </c>
      <c r="G203" s="132" t="s">
        <v>252</v>
      </c>
      <c r="H203" s="133">
        <v>75</v>
      </c>
      <c r="I203" s="134"/>
      <c r="J203" s="135">
        <f>ROUND(I203*H203,2)</f>
        <v>0</v>
      </c>
      <c r="K203" s="136"/>
      <c r="L203" s="31"/>
      <c r="M203" s="137" t="s">
        <v>1</v>
      </c>
      <c r="N203" s="138" t="s">
        <v>38</v>
      </c>
      <c r="P203" s="139">
        <f>O203*H203</f>
        <v>0</v>
      </c>
      <c r="Q203" s="139">
        <v>0</v>
      </c>
      <c r="R203" s="139">
        <f>Q203*H203</f>
        <v>0</v>
      </c>
      <c r="S203" s="139">
        <v>0</v>
      </c>
      <c r="T203" s="139">
        <f>S203*H203</f>
        <v>0</v>
      </c>
      <c r="U203" s="140" t="s">
        <v>1</v>
      </c>
      <c r="AR203" s="141" t="s">
        <v>153</v>
      </c>
      <c r="AT203" s="141" t="s">
        <v>149</v>
      </c>
      <c r="AU203" s="141" t="s">
        <v>79</v>
      </c>
      <c r="AY203" s="16" t="s">
        <v>148</v>
      </c>
      <c r="BE203" s="142">
        <f>IF(N203="základní",J203,0)</f>
        <v>0</v>
      </c>
      <c r="BF203" s="142">
        <f>IF(N203="snížená",J203,0)</f>
        <v>0</v>
      </c>
      <c r="BG203" s="142">
        <f>IF(N203="zákl. přenesená",J203,0)</f>
        <v>0</v>
      </c>
      <c r="BH203" s="142">
        <f>IF(N203="sníž. přenesená",J203,0)</f>
        <v>0</v>
      </c>
      <c r="BI203" s="142">
        <f>IF(N203="nulová",J203,0)</f>
        <v>0</v>
      </c>
      <c r="BJ203" s="16" t="s">
        <v>79</v>
      </c>
      <c r="BK203" s="142">
        <f>ROUND(I203*H203,2)</f>
        <v>0</v>
      </c>
      <c r="BL203" s="16" t="s">
        <v>153</v>
      </c>
      <c r="BM203" s="141" t="s">
        <v>1256</v>
      </c>
    </row>
    <row r="204" spans="2:65" s="1" customFormat="1">
      <c r="B204" s="31"/>
      <c r="D204" s="143" t="s">
        <v>154</v>
      </c>
      <c r="F204" s="144" t="s">
        <v>1255</v>
      </c>
      <c r="I204" s="145"/>
      <c r="L204" s="31"/>
      <c r="M204" s="146"/>
      <c r="U204" s="55"/>
      <c r="AT204" s="16" t="s">
        <v>154</v>
      </c>
      <c r="AU204" s="16" t="s">
        <v>79</v>
      </c>
    </row>
    <row r="205" spans="2:65" s="1" customFormat="1" ht="16.5" customHeight="1">
      <c r="B205" s="31"/>
      <c r="C205" s="129" t="s">
        <v>462</v>
      </c>
      <c r="D205" s="129" t="s">
        <v>149</v>
      </c>
      <c r="E205" s="130" t="s">
        <v>1257</v>
      </c>
      <c r="F205" s="131" t="s">
        <v>1258</v>
      </c>
      <c r="G205" s="132" t="s">
        <v>252</v>
      </c>
      <c r="H205" s="133">
        <v>55</v>
      </c>
      <c r="I205" s="134"/>
      <c r="J205" s="135">
        <f>ROUND(I205*H205,2)</f>
        <v>0</v>
      </c>
      <c r="K205" s="136"/>
      <c r="L205" s="31"/>
      <c r="M205" s="137" t="s">
        <v>1</v>
      </c>
      <c r="N205" s="138" t="s">
        <v>38</v>
      </c>
      <c r="P205" s="139">
        <f>O205*H205</f>
        <v>0</v>
      </c>
      <c r="Q205" s="139">
        <v>0</v>
      </c>
      <c r="R205" s="139">
        <f>Q205*H205</f>
        <v>0</v>
      </c>
      <c r="S205" s="139">
        <v>0</v>
      </c>
      <c r="T205" s="139">
        <f>S205*H205</f>
        <v>0</v>
      </c>
      <c r="U205" s="140" t="s">
        <v>1</v>
      </c>
      <c r="AR205" s="141" t="s">
        <v>153</v>
      </c>
      <c r="AT205" s="141" t="s">
        <v>149</v>
      </c>
      <c r="AU205" s="141" t="s">
        <v>79</v>
      </c>
      <c r="AY205" s="16" t="s">
        <v>148</v>
      </c>
      <c r="BE205" s="142">
        <f>IF(N205="základní",J205,0)</f>
        <v>0</v>
      </c>
      <c r="BF205" s="142">
        <f>IF(N205="snížená",J205,0)</f>
        <v>0</v>
      </c>
      <c r="BG205" s="142">
        <f>IF(N205="zákl. přenesená",J205,0)</f>
        <v>0</v>
      </c>
      <c r="BH205" s="142">
        <f>IF(N205="sníž. přenesená",J205,0)</f>
        <v>0</v>
      </c>
      <c r="BI205" s="142">
        <f>IF(N205="nulová",J205,0)</f>
        <v>0</v>
      </c>
      <c r="BJ205" s="16" t="s">
        <v>79</v>
      </c>
      <c r="BK205" s="142">
        <f>ROUND(I205*H205,2)</f>
        <v>0</v>
      </c>
      <c r="BL205" s="16" t="s">
        <v>153</v>
      </c>
      <c r="BM205" s="141" t="s">
        <v>1259</v>
      </c>
    </row>
    <row r="206" spans="2:65" s="1" customFormat="1">
      <c r="B206" s="31"/>
      <c r="D206" s="143" t="s">
        <v>154</v>
      </c>
      <c r="F206" s="144" t="s">
        <v>1258</v>
      </c>
      <c r="I206" s="145"/>
      <c r="L206" s="31"/>
      <c r="M206" s="146"/>
      <c r="U206" s="55"/>
      <c r="AT206" s="16" t="s">
        <v>154</v>
      </c>
      <c r="AU206" s="16" t="s">
        <v>79</v>
      </c>
    </row>
    <row r="207" spans="2:65" s="10" customFormat="1" ht="25.9" customHeight="1">
      <c r="B207" s="119"/>
      <c r="D207" s="120" t="s">
        <v>72</v>
      </c>
      <c r="E207" s="121" t="s">
        <v>1260</v>
      </c>
      <c r="F207" s="121" t="s">
        <v>1261</v>
      </c>
      <c r="I207" s="122"/>
      <c r="J207" s="123">
        <f>BK207</f>
        <v>0</v>
      </c>
      <c r="L207" s="119"/>
      <c r="M207" s="124"/>
      <c r="P207" s="125">
        <f>SUM(P208:P209)</f>
        <v>0</v>
      </c>
      <c r="R207" s="125">
        <f>SUM(R208:R209)</f>
        <v>0</v>
      </c>
      <c r="T207" s="125">
        <f>SUM(T208:T209)</f>
        <v>0</v>
      </c>
      <c r="U207" s="126"/>
      <c r="AR207" s="120" t="s">
        <v>79</v>
      </c>
      <c r="AT207" s="127" t="s">
        <v>72</v>
      </c>
      <c r="AU207" s="127" t="s">
        <v>12</v>
      </c>
      <c r="AY207" s="120" t="s">
        <v>148</v>
      </c>
      <c r="BK207" s="128">
        <f>SUM(BK208:BK209)</f>
        <v>0</v>
      </c>
    </row>
    <row r="208" spans="2:65" s="1" customFormat="1" ht="16.5" customHeight="1">
      <c r="B208" s="31"/>
      <c r="C208" s="129" t="s">
        <v>354</v>
      </c>
      <c r="D208" s="129" t="s">
        <v>149</v>
      </c>
      <c r="E208" s="130" t="s">
        <v>1262</v>
      </c>
      <c r="F208" s="131" t="s">
        <v>1263</v>
      </c>
      <c r="G208" s="132" t="s">
        <v>252</v>
      </c>
      <c r="H208" s="133">
        <v>20</v>
      </c>
      <c r="I208" s="134"/>
      <c r="J208" s="135">
        <f>ROUND(I208*H208,2)</f>
        <v>0</v>
      </c>
      <c r="K208" s="136"/>
      <c r="L208" s="31"/>
      <c r="M208" s="137" t="s">
        <v>1</v>
      </c>
      <c r="N208" s="138" t="s">
        <v>38</v>
      </c>
      <c r="P208" s="139">
        <f>O208*H208</f>
        <v>0</v>
      </c>
      <c r="Q208" s="139">
        <v>0</v>
      </c>
      <c r="R208" s="139">
        <f>Q208*H208</f>
        <v>0</v>
      </c>
      <c r="S208" s="139">
        <v>0</v>
      </c>
      <c r="T208" s="139">
        <f>S208*H208</f>
        <v>0</v>
      </c>
      <c r="U208" s="140" t="s">
        <v>1</v>
      </c>
      <c r="AR208" s="141" t="s">
        <v>153</v>
      </c>
      <c r="AT208" s="141" t="s">
        <v>149</v>
      </c>
      <c r="AU208" s="141" t="s">
        <v>79</v>
      </c>
      <c r="AY208" s="16" t="s">
        <v>148</v>
      </c>
      <c r="BE208" s="142">
        <f>IF(N208="základní",J208,0)</f>
        <v>0</v>
      </c>
      <c r="BF208" s="142">
        <f>IF(N208="snížená",J208,0)</f>
        <v>0</v>
      </c>
      <c r="BG208" s="142">
        <f>IF(N208="zákl. přenesená",J208,0)</f>
        <v>0</v>
      </c>
      <c r="BH208" s="142">
        <f>IF(N208="sníž. přenesená",J208,0)</f>
        <v>0</v>
      </c>
      <c r="BI208" s="142">
        <f>IF(N208="nulová",J208,0)</f>
        <v>0</v>
      </c>
      <c r="BJ208" s="16" t="s">
        <v>79</v>
      </c>
      <c r="BK208" s="142">
        <f>ROUND(I208*H208,2)</f>
        <v>0</v>
      </c>
      <c r="BL208" s="16" t="s">
        <v>153</v>
      </c>
      <c r="BM208" s="141" t="s">
        <v>1264</v>
      </c>
    </row>
    <row r="209" spans="2:65" s="1" customFormat="1">
      <c r="B209" s="31"/>
      <c r="D209" s="143" t="s">
        <v>154</v>
      </c>
      <c r="F209" s="144" t="s">
        <v>1263</v>
      </c>
      <c r="I209" s="145"/>
      <c r="L209" s="31"/>
      <c r="M209" s="146"/>
      <c r="U209" s="55"/>
      <c r="AT209" s="16" t="s">
        <v>154</v>
      </c>
      <c r="AU209" s="16" t="s">
        <v>79</v>
      </c>
    </row>
    <row r="210" spans="2:65" s="10" customFormat="1" ht="25.9" customHeight="1">
      <c r="B210" s="119"/>
      <c r="D210" s="120" t="s">
        <v>72</v>
      </c>
      <c r="E210" s="121" t="s">
        <v>1265</v>
      </c>
      <c r="F210" s="121" t="s">
        <v>1266</v>
      </c>
      <c r="I210" s="122"/>
      <c r="J210" s="123">
        <f>BK210</f>
        <v>0</v>
      </c>
      <c r="L210" s="119"/>
      <c r="M210" s="124"/>
      <c r="P210" s="125">
        <f>SUM(P211:P218)</f>
        <v>0</v>
      </c>
      <c r="R210" s="125">
        <f>SUM(R211:R218)</f>
        <v>0</v>
      </c>
      <c r="T210" s="125">
        <f>SUM(T211:T218)</f>
        <v>0</v>
      </c>
      <c r="U210" s="126"/>
      <c r="AR210" s="120" t="s">
        <v>79</v>
      </c>
      <c r="AT210" s="127" t="s">
        <v>72</v>
      </c>
      <c r="AU210" s="127" t="s">
        <v>12</v>
      </c>
      <c r="AY210" s="120" t="s">
        <v>148</v>
      </c>
      <c r="BK210" s="128">
        <f>SUM(BK211:BK218)</f>
        <v>0</v>
      </c>
    </row>
    <row r="211" spans="2:65" s="1" customFormat="1" ht="16.5" customHeight="1">
      <c r="B211" s="31"/>
      <c r="C211" s="129" t="s">
        <v>471</v>
      </c>
      <c r="D211" s="129" t="s">
        <v>149</v>
      </c>
      <c r="E211" s="130" t="s">
        <v>1267</v>
      </c>
      <c r="F211" s="131" t="s">
        <v>1268</v>
      </c>
      <c r="G211" s="132" t="s">
        <v>252</v>
      </c>
      <c r="H211" s="133">
        <v>180</v>
      </c>
      <c r="I211" s="134"/>
      <c r="J211" s="135">
        <f>ROUND(I211*H211,2)</f>
        <v>0</v>
      </c>
      <c r="K211" s="136"/>
      <c r="L211" s="31"/>
      <c r="M211" s="137" t="s">
        <v>1</v>
      </c>
      <c r="N211" s="138" t="s">
        <v>38</v>
      </c>
      <c r="P211" s="139">
        <f>O211*H211</f>
        <v>0</v>
      </c>
      <c r="Q211" s="139">
        <v>0</v>
      </c>
      <c r="R211" s="139">
        <f>Q211*H211</f>
        <v>0</v>
      </c>
      <c r="S211" s="139">
        <v>0</v>
      </c>
      <c r="T211" s="139">
        <f>S211*H211</f>
        <v>0</v>
      </c>
      <c r="U211" s="140" t="s">
        <v>1</v>
      </c>
      <c r="AR211" s="141" t="s">
        <v>153</v>
      </c>
      <c r="AT211" s="141" t="s">
        <v>149</v>
      </c>
      <c r="AU211" s="141" t="s">
        <v>79</v>
      </c>
      <c r="AY211" s="16" t="s">
        <v>148</v>
      </c>
      <c r="BE211" s="142">
        <f>IF(N211="základní",J211,0)</f>
        <v>0</v>
      </c>
      <c r="BF211" s="142">
        <f>IF(N211="snížená",J211,0)</f>
        <v>0</v>
      </c>
      <c r="BG211" s="142">
        <f>IF(N211="zákl. přenesená",J211,0)</f>
        <v>0</v>
      </c>
      <c r="BH211" s="142">
        <f>IF(N211="sníž. přenesená",J211,0)</f>
        <v>0</v>
      </c>
      <c r="BI211" s="142">
        <f>IF(N211="nulová",J211,0)</f>
        <v>0</v>
      </c>
      <c r="BJ211" s="16" t="s">
        <v>79</v>
      </c>
      <c r="BK211" s="142">
        <f>ROUND(I211*H211,2)</f>
        <v>0</v>
      </c>
      <c r="BL211" s="16" t="s">
        <v>153</v>
      </c>
      <c r="BM211" s="141" t="s">
        <v>1269</v>
      </c>
    </row>
    <row r="212" spans="2:65" s="1" customFormat="1">
      <c r="B212" s="31"/>
      <c r="D212" s="143" t="s">
        <v>154</v>
      </c>
      <c r="F212" s="144" t="s">
        <v>1268</v>
      </c>
      <c r="I212" s="145"/>
      <c r="L212" s="31"/>
      <c r="M212" s="146"/>
      <c r="U212" s="55"/>
      <c r="AT212" s="16" t="s">
        <v>154</v>
      </c>
      <c r="AU212" s="16" t="s">
        <v>79</v>
      </c>
    </row>
    <row r="213" spans="2:65" s="1" customFormat="1" ht="16.5" customHeight="1">
      <c r="B213" s="31"/>
      <c r="C213" s="129" t="s">
        <v>360</v>
      </c>
      <c r="D213" s="129" t="s">
        <v>149</v>
      </c>
      <c r="E213" s="130" t="s">
        <v>1270</v>
      </c>
      <c r="F213" s="131" t="s">
        <v>1271</v>
      </c>
      <c r="G213" s="132" t="s">
        <v>252</v>
      </c>
      <c r="H213" s="133">
        <v>45</v>
      </c>
      <c r="I213" s="134"/>
      <c r="J213" s="135">
        <f>ROUND(I213*H213,2)</f>
        <v>0</v>
      </c>
      <c r="K213" s="136"/>
      <c r="L213" s="31"/>
      <c r="M213" s="137" t="s">
        <v>1</v>
      </c>
      <c r="N213" s="138" t="s">
        <v>38</v>
      </c>
      <c r="P213" s="139">
        <f>O213*H213</f>
        <v>0</v>
      </c>
      <c r="Q213" s="139">
        <v>0</v>
      </c>
      <c r="R213" s="139">
        <f>Q213*H213</f>
        <v>0</v>
      </c>
      <c r="S213" s="139">
        <v>0</v>
      </c>
      <c r="T213" s="139">
        <f>S213*H213</f>
        <v>0</v>
      </c>
      <c r="U213" s="140" t="s">
        <v>1</v>
      </c>
      <c r="AR213" s="141" t="s">
        <v>153</v>
      </c>
      <c r="AT213" s="141" t="s">
        <v>149</v>
      </c>
      <c r="AU213" s="141" t="s">
        <v>79</v>
      </c>
      <c r="AY213" s="16" t="s">
        <v>148</v>
      </c>
      <c r="BE213" s="142">
        <f>IF(N213="základní",J213,0)</f>
        <v>0</v>
      </c>
      <c r="BF213" s="142">
        <f>IF(N213="snížená",J213,0)</f>
        <v>0</v>
      </c>
      <c r="BG213" s="142">
        <f>IF(N213="zákl. přenesená",J213,0)</f>
        <v>0</v>
      </c>
      <c r="BH213" s="142">
        <f>IF(N213="sníž. přenesená",J213,0)</f>
        <v>0</v>
      </c>
      <c r="BI213" s="142">
        <f>IF(N213="nulová",J213,0)</f>
        <v>0</v>
      </c>
      <c r="BJ213" s="16" t="s">
        <v>79</v>
      </c>
      <c r="BK213" s="142">
        <f>ROUND(I213*H213,2)</f>
        <v>0</v>
      </c>
      <c r="BL213" s="16" t="s">
        <v>153</v>
      </c>
      <c r="BM213" s="141" t="s">
        <v>1272</v>
      </c>
    </row>
    <row r="214" spans="2:65" s="1" customFormat="1">
      <c r="B214" s="31"/>
      <c r="D214" s="143" t="s">
        <v>154</v>
      </c>
      <c r="F214" s="144" t="s">
        <v>1271</v>
      </c>
      <c r="I214" s="145"/>
      <c r="L214" s="31"/>
      <c r="M214" s="146"/>
      <c r="U214" s="55"/>
      <c r="AT214" s="16" t="s">
        <v>154</v>
      </c>
      <c r="AU214" s="16" t="s">
        <v>79</v>
      </c>
    </row>
    <row r="215" spans="2:65" s="1" customFormat="1" ht="16.5" customHeight="1">
      <c r="B215" s="31"/>
      <c r="C215" s="129" t="s">
        <v>478</v>
      </c>
      <c r="D215" s="129" t="s">
        <v>149</v>
      </c>
      <c r="E215" s="130" t="s">
        <v>1273</v>
      </c>
      <c r="F215" s="131" t="s">
        <v>1274</v>
      </c>
      <c r="G215" s="132" t="s">
        <v>252</v>
      </c>
      <c r="H215" s="133">
        <v>24</v>
      </c>
      <c r="I215" s="134"/>
      <c r="J215" s="135">
        <f>ROUND(I215*H215,2)</f>
        <v>0</v>
      </c>
      <c r="K215" s="136"/>
      <c r="L215" s="31"/>
      <c r="M215" s="137" t="s">
        <v>1</v>
      </c>
      <c r="N215" s="138" t="s">
        <v>38</v>
      </c>
      <c r="P215" s="139">
        <f>O215*H215</f>
        <v>0</v>
      </c>
      <c r="Q215" s="139">
        <v>0</v>
      </c>
      <c r="R215" s="139">
        <f>Q215*H215</f>
        <v>0</v>
      </c>
      <c r="S215" s="139">
        <v>0</v>
      </c>
      <c r="T215" s="139">
        <f>S215*H215</f>
        <v>0</v>
      </c>
      <c r="U215" s="140" t="s">
        <v>1</v>
      </c>
      <c r="AR215" s="141" t="s">
        <v>153</v>
      </c>
      <c r="AT215" s="141" t="s">
        <v>149</v>
      </c>
      <c r="AU215" s="141" t="s">
        <v>79</v>
      </c>
      <c r="AY215" s="16" t="s">
        <v>148</v>
      </c>
      <c r="BE215" s="142">
        <f>IF(N215="základní",J215,0)</f>
        <v>0</v>
      </c>
      <c r="BF215" s="142">
        <f>IF(N215="snížená",J215,0)</f>
        <v>0</v>
      </c>
      <c r="BG215" s="142">
        <f>IF(N215="zákl. přenesená",J215,0)</f>
        <v>0</v>
      </c>
      <c r="BH215" s="142">
        <f>IF(N215="sníž. přenesená",J215,0)</f>
        <v>0</v>
      </c>
      <c r="BI215" s="142">
        <f>IF(N215="nulová",J215,0)</f>
        <v>0</v>
      </c>
      <c r="BJ215" s="16" t="s">
        <v>79</v>
      </c>
      <c r="BK215" s="142">
        <f>ROUND(I215*H215,2)</f>
        <v>0</v>
      </c>
      <c r="BL215" s="16" t="s">
        <v>153</v>
      </c>
      <c r="BM215" s="141" t="s">
        <v>1275</v>
      </c>
    </row>
    <row r="216" spans="2:65" s="1" customFormat="1">
      <c r="B216" s="31"/>
      <c r="D216" s="143" t="s">
        <v>154</v>
      </c>
      <c r="F216" s="144" t="s">
        <v>1274</v>
      </c>
      <c r="I216" s="145"/>
      <c r="L216" s="31"/>
      <c r="M216" s="146"/>
      <c r="U216" s="55"/>
      <c r="AT216" s="16" t="s">
        <v>154</v>
      </c>
      <c r="AU216" s="16" t="s">
        <v>79</v>
      </c>
    </row>
    <row r="217" spans="2:65" s="1" customFormat="1" ht="24.2" customHeight="1">
      <c r="B217" s="31"/>
      <c r="C217" s="129" t="s">
        <v>364</v>
      </c>
      <c r="D217" s="129" t="s">
        <v>149</v>
      </c>
      <c r="E217" s="130" t="s">
        <v>1276</v>
      </c>
      <c r="F217" s="131" t="s">
        <v>1277</v>
      </c>
      <c r="G217" s="132" t="s">
        <v>252</v>
      </c>
      <c r="H217" s="133">
        <v>25</v>
      </c>
      <c r="I217" s="134"/>
      <c r="J217" s="135">
        <f>ROUND(I217*H217,2)</f>
        <v>0</v>
      </c>
      <c r="K217" s="136"/>
      <c r="L217" s="31"/>
      <c r="M217" s="137" t="s">
        <v>1</v>
      </c>
      <c r="N217" s="138" t="s">
        <v>38</v>
      </c>
      <c r="P217" s="139">
        <f>O217*H217</f>
        <v>0</v>
      </c>
      <c r="Q217" s="139">
        <v>0</v>
      </c>
      <c r="R217" s="139">
        <f>Q217*H217</f>
        <v>0</v>
      </c>
      <c r="S217" s="139">
        <v>0</v>
      </c>
      <c r="T217" s="139">
        <f>S217*H217</f>
        <v>0</v>
      </c>
      <c r="U217" s="140" t="s">
        <v>1</v>
      </c>
      <c r="AR217" s="141" t="s">
        <v>153</v>
      </c>
      <c r="AT217" s="141" t="s">
        <v>149</v>
      </c>
      <c r="AU217" s="141" t="s">
        <v>79</v>
      </c>
      <c r="AY217" s="16" t="s">
        <v>148</v>
      </c>
      <c r="BE217" s="142">
        <f>IF(N217="základní",J217,0)</f>
        <v>0</v>
      </c>
      <c r="BF217" s="142">
        <f>IF(N217="snížená",J217,0)</f>
        <v>0</v>
      </c>
      <c r="BG217" s="142">
        <f>IF(N217="zákl. přenesená",J217,0)</f>
        <v>0</v>
      </c>
      <c r="BH217" s="142">
        <f>IF(N217="sníž. přenesená",J217,0)</f>
        <v>0</v>
      </c>
      <c r="BI217" s="142">
        <f>IF(N217="nulová",J217,0)</f>
        <v>0</v>
      </c>
      <c r="BJ217" s="16" t="s">
        <v>79</v>
      </c>
      <c r="BK217" s="142">
        <f>ROUND(I217*H217,2)</f>
        <v>0</v>
      </c>
      <c r="BL217" s="16" t="s">
        <v>153</v>
      </c>
      <c r="BM217" s="141" t="s">
        <v>1278</v>
      </c>
    </row>
    <row r="218" spans="2:65" s="1" customFormat="1" ht="19.5">
      <c r="B218" s="31"/>
      <c r="D218" s="143" t="s">
        <v>154</v>
      </c>
      <c r="F218" s="144" t="s">
        <v>1277</v>
      </c>
      <c r="I218" s="145"/>
      <c r="L218" s="31"/>
      <c r="M218" s="146"/>
      <c r="U218" s="55"/>
      <c r="AT218" s="16" t="s">
        <v>154</v>
      </c>
      <c r="AU218" s="16" t="s">
        <v>79</v>
      </c>
    </row>
    <row r="219" spans="2:65" s="10" customFormat="1" ht="25.9" customHeight="1">
      <c r="B219" s="119"/>
      <c r="D219" s="120" t="s">
        <v>72</v>
      </c>
      <c r="E219" s="121" t="s">
        <v>1279</v>
      </c>
      <c r="F219" s="121" t="s">
        <v>1280</v>
      </c>
      <c r="I219" s="122"/>
      <c r="J219" s="123">
        <f>BK219</f>
        <v>0</v>
      </c>
      <c r="L219" s="119"/>
      <c r="M219" s="124"/>
      <c r="P219" s="125">
        <f>SUM(P220:P237)</f>
        <v>0</v>
      </c>
      <c r="R219" s="125">
        <f>SUM(R220:R237)</f>
        <v>0</v>
      </c>
      <c r="T219" s="125">
        <f>SUM(T220:T237)</f>
        <v>0</v>
      </c>
      <c r="U219" s="126"/>
      <c r="AR219" s="120" t="s">
        <v>79</v>
      </c>
      <c r="AT219" s="127" t="s">
        <v>72</v>
      </c>
      <c r="AU219" s="127" t="s">
        <v>12</v>
      </c>
      <c r="AY219" s="120" t="s">
        <v>148</v>
      </c>
      <c r="BK219" s="128">
        <f>SUM(BK220:BK237)</f>
        <v>0</v>
      </c>
    </row>
    <row r="220" spans="2:65" s="1" customFormat="1" ht="24.2" customHeight="1">
      <c r="B220" s="31"/>
      <c r="C220" s="129" t="s">
        <v>489</v>
      </c>
      <c r="D220" s="129" t="s">
        <v>149</v>
      </c>
      <c r="E220" s="130" t="s">
        <v>1281</v>
      </c>
      <c r="F220" s="131" t="s">
        <v>1282</v>
      </c>
      <c r="G220" s="132" t="s">
        <v>313</v>
      </c>
      <c r="H220" s="133">
        <v>16</v>
      </c>
      <c r="I220" s="134"/>
      <c r="J220" s="135">
        <f>ROUND(I220*H220,2)</f>
        <v>0</v>
      </c>
      <c r="K220" s="136"/>
      <c r="L220" s="31"/>
      <c r="M220" s="137" t="s">
        <v>1</v>
      </c>
      <c r="N220" s="138" t="s">
        <v>38</v>
      </c>
      <c r="P220" s="139">
        <f>O220*H220</f>
        <v>0</v>
      </c>
      <c r="Q220" s="139">
        <v>0</v>
      </c>
      <c r="R220" s="139">
        <f>Q220*H220</f>
        <v>0</v>
      </c>
      <c r="S220" s="139">
        <v>0</v>
      </c>
      <c r="T220" s="139">
        <f>S220*H220</f>
        <v>0</v>
      </c>
      <c r="U220" s="140" t="s">
        <v>1</v>
      </c>
      <c r="AR220" s="141" t="s">
        <v>153</v>
      </c>
      <c r="AT220" s="141" t="s">
        <v>149</v>
      </c>
      <c r="AU220" s="141" t="s">
        <v>79</v>
      </c>
      <c r="AY220" s="16" t="s">
        <v>148</v>
      </c>
      <c r="BE220" s="142">
        <f>IF(N220="základní",J220,0)</f>
        <v>0</v>
      </c>
      <c r="BF220" s="142">
        <f>IF(N220="snížená",J220,0)</f>
        <v>0</v>
      </c>
      <c r="BG220" s="142">
        <f>IF(N220="zákl. přenesená",J220,0)</f>
        <v>0</v>
      </c>
      <c r="BH220" s="142">
        <f>IF(N220="sníž. přenesená",J220,0)</f>
        <v>0</v>
      </c>
      <c r="BI220" s="142">
        <f>IF(N220="nulová",J220,0)</f>
        <v>0</v>
      </c>
      <c r="BJ220" s="16" t="s">
        <v>79</v>
      </c>
      <c r="BK220" s="142">
        <f>ROUND(I220*H220,2)</f>
        <v>0</v>
      </c>
      <c r="BL220" s="16" t="s">
        <v>153</v>
      </c>
      <c r="BM220" s="141" t="s">
        <v>1283</v>
      </c>
    </row>
    <row r="221" spans="2:65" s="1" customFormat="1" ht="19.5">
      <c r="B221" s="31"/>
      <c r="D221" s="143" t="s">
        <v>154</v>
      </c>
      <c r="F221" s="144" t="s">
        <v>1282</v>
      </c>
      <c r="I221" s="145"/>
      <c r="L221" s="31"/>
      <c r="M221" s="146"/>
      <c r="U221" s="55"/>
      <c r="AT221" s="16" t="s">
        <v>154</v>
      </c>
      <c r="AU221" s="16" t="s">
        <v>79</v>
      </c>
    </row>
    <row r="222" spans="2:65" s="1" customFormat="1" ht="33" customHeight="1">
      <c r="B222" s="31"/>
      <c r="C222" s="129" t="s">
        <v>373</v>
      </c>
      <c r="D222" s="129" t="s">
        <v>149</v>
      </c>
      <c r="E222" s="130" t="s">
        <v>1284</v>
      </c>
      <c r="F222" s="131" t="s">
        <v>1285</v>
      </c>
      <c r="G222" s="132" t="s">
        <v>313</v>
      </c>
      <c r="H222" s="133">
        <v>6</v>
      </c>
      <c r="I222" s="134"/>
      <c r="J222" s="135">
        <f>ROUND(I222*H222,2)</f>
        <v>0</v>
      </c>
      <c r="K222" s="136"/>
      <c r="L222" s="31"/>
      <c r="M222" s="137" t="s">
        <v>1</v>
      </c>
      <c r="N222" s="138" t="s">
        <v>38</v>
      </c>
      <c r="P222" s="139">
        <f>O222*H222</f>
        <v>0</v>
      </c>
      <c r="Q222" s="139">
        <v>0</v>
      </c>
      <c r="R222" s="139">
        <f>Q222*H222</f>
        <v>0</v>
      </c>
      <c r="S222" s="139">
        <v>0</v>
      </c>
      <c r="T222" s="139">
        <f>S222*H222</f>
        <v>0</v>
      </c>
      <c r="U222" s="140" t="s">
        <v>1</v>
      </c>
      <c r="AR222" s="141" t="s">
        <v>153</v>
      </c>
      <c r="AT222" s="141" t="s">
        <v>149</v>
      </c>
      <c r="AU222" s="141" t="s">
        <v>79</v>
      </c>
      <c r="AY222" s="16" t="s">
        <v>148</v>
      </c>
      <c r="BE222" s="142">
        <f>IF(N222="základní",J222,0)</f>
        <v>0</v>
      </c>
      <c r="BF222" s="142">
        <f>IF(N222="snížená",J222,0)</f>
        <v>0</v>
      </c>
      <c r="BG222" s="142">
        <f>IF(N222="zákl. přenesená",J222,0)</f>
        <v>0</v>
      </c>
      <c r="BH222" s="142">
        <f>IF(N222="sníž. přenesená",J222,0)</f>
        <v>0</v>
      </c>
      <c r="BI222" s="142">
        <f>IF(N222="nulová",J222,0)</f>
        <v>0</v>
      </c>
      <c r="BJ222" s="16" t="s">
        <v>79</v>
      </c>
      <c r="BK222" s="142">
        <f>ROUND(I222*H222,2)</f>
        <v>0</v>
      </c>
      <c r="BL222" s="16" t="s">
        <v>153</v>
      </c>
      <c r="BM222" s="141" t="s">
        <v>1286</v>
      </c>
    </row>
    <row r="223" spans="2:65" s="1" customFormat="1" ht="19.5">
      <c r="B223" s="31"/>
      <c r="D223" s="143" t="s">
        <v>154</v>
      </c>
      <c r="F223" s="144" t="s">
        <v>1285</v>
      </c>
      <c r="I223" s="145"/>
      <c r="L223" s="31"/>
      <c r="M223" s="146"/>
      <c r="U223" s="55"/>
      <c r="AT223" s="16" t="s">
        <v>154</v>
      </c>
      <c r="AU223" s="16" t="s">
        <v>79</v>
      </c>
    </row>
    <row r="224" spans="2:65" s="1" customFormat="1" ht="16.5" customHeight="1">
      <c r="B224" s="31"/>
      <c r="C224" s="129" t="s">
        <v>505</v>
      </c>
      <c r="D224" s="129" t="s">
        <v>149</v>
      </c>
      <c r="E224" s="130" t="s">
        <v>1287</v>
      </c>
      <c r="F224" s="131" t="s">
        <v>1288</v>
      </c>
      <c r="G224" s="132" t="s">
        <v>313</v>
      </c>
      <c r="H224" s="133">
        <v>8</v>
      </c>
      <c r="I224" s="134"/>
      <c r="J224" s="135">
        <f>ROUND(I224*H224,2)</f>
        <v>0</v>
      </c>
      <c r="K224" s="136"/>
      <c r="L224" s="31"/>
      <c r="M224" s="137" t="s">
        <v>1</v>
      </c>
      <c r="N224" s="138" t="s">
        <v>38</v>
      </c>
      <c r="P224" s="139">
        <f>O224*H224</f>
        <v>0</v>
      </c>
      <c r="Q224" s="139">
        <v>0</v>
      </c>
      <c r="R224" s="139">
        <f>Q224*H224</f>
        <v>0</v>
      </c>
      <c r="S224" s="139">
        <v>0</v>
      </c>
      <c r="T224" s="139">
        <f>S224*H224</f>
        <v>0</v>
      </c>
      <c r="U224" s="140" t="s">
        <v>1</v>
      </c>
      <c r="AR224" s="141" t="s">
        <v>153</v>
      </c>
      <c r="AT224" s="141" t="s">
        <v>149</v>
      </c>
      <c r="AU224" s="141" t="s">
        <v>79</v>
      </c>
      <c r="AY224" s="16" t="s">
        <v>148</v>
      </c>
      <c r="BE224" s="142">
        <f>IF(N224="základní",J224,0)</f>
        <v>0</v>
      </c>
      <c r="BF224" s="142">
        <f>IF(N224="snížená",J224,0)</f>
        <v>0</v>
      </c>
      <c r="BG224" s="142">
        <f>IF(N224="zákl. přenesená",J224,0)</f>
        <v>0</v>
      </c>
      <c r="BH224" s="142">
        <f>IF(N224="sníž. přenesená",J224,0)</f>
        <v>0</v>
      </c>
      <c r="BI224" s="142">
        <f>IF(N224="nulová",J224,0)</f>
        <v>0</v>
      </c>
      <c r="BJ224" s="16" t="s">
        <v>79</v>
      </c>
      <c r="BK224" s="142">
        <f>ROUND(I224*H224,2)</f>
        <v>0</v>
      </c>
      <c r="BL224" s="16" t="s">
        <v>153</v>
      </c>
      <c r="BM224" s="141" t="s">
        <v>1289</v>
      </c>
    </row>
    <row r="225" spans="2:65" s="1" customFormat="1">
      <c r="B225" s="31"/>
      <c r="D225" s="143" t="s">
        <v>154</v>
      </c>
      <c r="F225" s="144" t="s">
        <v>1290</v>
      </c>
      <c r="I225" s="145"/>
      <c r="L225" s="31"/>
      <c r="M225" s="146"/>
      <c r="U225" s="55"/>
      <c r="AT225" s="16" t="s">
        <v>154</v>
      </c>
      <c r="AU225" s="16" t="s">
        <v>79</v>
      </c>
    </row>
    <row r="226" spans="2:65" s="1" customFormat="1" ht="16.5" customHeight="1">
      <c r="B226" s="31"/>
      <c r="C226" s="129" t="s">
        <v>382</v>
      </c>
      <c r="D226" s="129" t="s">
        <v>149</v>
      </c>
      <c r="E226" s="130" t="s">
        <v>1291</v>
      </c>
      <c r="F226" s="131" t="s">
        <v>1292</v>
      </c>
      <c r="G226" s="132" t="s">
        <v>313</v>
      </c>
      <c r="H226" s="133">
        <v>6</v>
      </c>
      <c r="I226" s="134"/>
      <c r="J226" s="135">
        <f>ROUND(I226*H226,2)</f>
        <v>0</v>
      </c>
      <c r="K226" s="136"/>
      <c r="L226" s="31"/>
      <c r="M226" s="137" t="s">
        <v>1</v>
      </c>
      <c r="N226" s="138" t="s">
        <v>38</v>
      </c>
      <c r="P226" s="139">
        <f>O226*H226</f>
        <v>0</v>
      </c>
      <c r="Q226" s="139">
        <v>0</v>
      </c>
      <c r="R226" s="139">
        <f>Q226*H226</f>
        <v>0</v>
      </c>
      <c r="S226" s="139">
        <v>0</v>
      </c>
      <c r="T226" s="139">
        <f>S226*H226</f>
        <v>0</v>
      </c>
      <c r="U226" s="140" t="s">
        <v>1</v>
      </c>
      <c r="AR226" s="141" t="s">
        <v>153</v>
      </c>
      <c r="AT226" s="141" t="s">
        <v>149</v>
      </c>
      <c r="AU226" s="141" t="s">
        <v>79</v>
      </c>
      <c r="AY226" s="16" t="s">
        <v>148</v>
      </c>
      <c r="BE226" s="142">
        <f>IF(N226="základní",J226,0)</f>
        <v>0</v>
      </c>
      <c r="BF226" s="142">
        <f>IF(N226="snížená",J226,0)</f>
        <v>0</v>
      </c>
      <c r="BG226" s="142">
        <f>IF(N226="zákl. přenesená",J226,0)</f>
        <v>0</v>
      </c>
      <c r="BH226" s="142">
        <f>IF(N226="sníž. přenesená",J226,0)</f>
        <v>0</v>
      </c>
      <c r="BI226" s="142">
        <f>IF(N226="nulová",J226,0)</f>
        <v>0</v>
      </c>
      <c r="BJ226" s="16" t="s">
        <v>79</v>
      </c>
      <c r="BK226" s="142">
        <f>ROUND(I226*H226,2)</f>
        <v>0</v>
      </c>
      <c r="BL226" s="16" t="s">
        <v>153</v>
      </c>
      <c r="BM226" s="141" t="s">
        <v>1293</v>
      </c>
    </row>
    <row r="227" spans="2:65" s="1" customFormat="1">
      <c r="B227" s="31"/>
      <c r="D227" s="143" t="s">
        <v>154</v>
      </c>
      <c r="F227" s="144" t="s">
        <v>1292</v>
      </c>
      <c r="I227" s="145"/>
      <c r="L227" s="31"/>
      <c r="M227" s="146"/>
      <c r="U227" s="55"/>
      <c r="AT227" s="16" t="s">
        <v>154</v>
      </c>
      <c r="AU227" s="16" t="s">
        <v>79</v>
      </c>
    </row>
    <row r="228" spans="2:65" s="1" customFormat="1" ht="16.5" customHeight="1">
      <c r="B228" s="31"/>
      <c r="C228" s="129" t="s">
        <v>520</v>
      </c>
      <c r="D228" s="129" t="s">
        <v>149</v>
      </c>
      <c r="E228" s="130" t="s">
        <v>1294</v>
      </c>
      <c r="F228" s="131" t="s">
        <v>1295</v>
      </c>
      <c r="G228" s="132" t="s">
        <v>313</v>
      </c>
      <c r="H228" s="133">
        <v>2</v>
      </c>
      <c r="I228" s="134"/>
      <c r="J228" s="135">
        <f>ROUND(I228*H228,2)</f>
        <v>0</v>
      </c>
      <c r="K228" s="136"/>
      <c r="L228" s="31"/>
      <c r="M228" s="137" t="s">
        <v>1</v>
      </c>
      <c r="N228" s="138" t="s">
        <v>38</v>
      </c>
      <c r="P228" s="139">
        <f>O228*H228</f>
        <v>0</v>
      </c>
      <c r="Q228" s="139">
        <v>0</v>
      </c>
      <c r="R228" s="139">
        <f>Q228*H228</f>
        <v>0</v>
      </c>
      <c r="S228" s="139">
        <v>0</v>
      </c>
      <c r="T228" s="139">
        <f>S228*H228</f>
        <v>0</v>
      </c>
      <c r="U228" s="140" t="s">
        <v>1</v>
      </c>
      <c r="AR228" s="141" t="s">
        <v>153</v>
      </c>
      <c r="AT228" s="141" t="s">
        <v>149</v>
      </c>
      <c r="AU228" s="141" t="s">
        <v>79</v>
      </c>
      <c r="AY228" s="16" t="s">
        <v>148</v>
      </c>
      <c r="BE228" s="142">
        <f>IF(N228="základní",J228,0)</f>
        <v>0</v>
      </c>
      <c r="BF228" s="142">
        <f>IF(N228="snížená",J228,0)</f>
        <v>0</v>
      </c>
      <c r="BG228" s="142">
        <f>IF(N228="zákl. přenesená",J228,0)</f>
        <v>0</v>
      </c>
      <c r="BH228" s="142">
        <f>IF(N228="sníž. přenesená",J228,0)</f>
        <v>0</v>
      </c>
      <c r="BI228" s="142">
        <f>IF(N228="nulová",J228,0)</f>
        <v>0</v>
      </c>
      <c r="BJ228" s="16" t="s">
        <v>79</v>
      </c>
      <c r="BK228" s="142">
        <f>ROUND(I228*H228,2)</f>
        <v>0</v>
      </c>
      <c r="BL228" s="16" t="s">
        <v>153</v>
      </c>
      <c r="BM228" s="141" t="s">
        <v>1296</v>
      </c>
    </row>
    <row r="229" spans="2:65" s="1" customFormat="1">
      <c r="B229" s="31"/>
      <c r="D229" s="143" t="s">
        <v>154</v>
      </c>
      <c r="F229" s="144" t="s">
        <v>1295</v>
      </c>
      <c r="I229" s="145"/>
      <c r="L229" s="31"/>
      <c r="M229" s="146"/>
      <c r="U229" s="55"/>
      <c r="AT229" s="16" t="s">
        <v>154</v>
      </c>
      <c r="AU229" s="16" t="s">
        <v>79</v>
      </c>
    </row>
    <row r="230" spans="2:65" s="1" customFormat="1" ht="24.2" customHeight="1">
      <c r="B230" s="31"/>
      <c r="C230" s="129" t="s">
        <v>387</v>
      </c>
      <c r="D230" s="129" t="s">
        <v>149</v>
      </c>
      <c r="E230" s="130" t="s">
        <v>1297</v>
      </c>
      <c r="F230" s="131" t="s">
        <v>1298</v>
      </c>
      <c r="G230" s="132" t="s">
        <v>313</v>
      </c>
      <c r="H230" s="133">
        <v>6</v>
      </c>
      <c r="I230" s="134"/>
      <c r="J230" s="135">
        <f>ROUND(I230*H230,2)</f>
        <v>0</v>
      </c>
      <c r="K230" s="136"/>
      <c r="L230" s="31"/>
      <c r="M230" s="137" t="s">
        <v>1</v>
      </c>
      <c r="N230" s="138" t="s">
        <v>38</v>
      </c>
      <c r="P230" s="139">
        <f>O230*H230</f>
        <v>0</v>
      </c>
      <c r="Q230" s="139">
        <v>0</v>
      </c>
      <c r="R230" s="139">
        <f>Q230*H230</f>
        <v>0</v>
      </c>
      <c r="S230" s="139">
        <v>0</v>
      </c>
      <c r="T230" s="139">
        <f>S230*H230</f>
        <v>0</v>
      </c>
      <c r="U230" s="140" t="s">
        <v>1</v>
      </c>
      <c r="AR230" s="141" t="s">
        <v>153</v>
      </c>
      <c r="AT230" s="141" t="s">
        <v>149</v>
      </c>
      <c r="AU230" s="141" t="s">
        <v>79</v>
      </c>
      <c r="AY230" s="16" t="s">
        <v>148</v>
      </c>
      <c r="BE230" s="142">
        <f>IF(N230="základní",J230,0)</f>
        <v>0</v>
      </c>
      <c r="BF230" s="142">
        <f>IF(N230="snížená",J230,0)</f>
        <v>0</v>
      </c>
      <c r="BG230" s="142">
        <f>IF(N230="zákl. přenesená",J230,0)</f>
        <v>0</v>
      </c>
      <c r="BH230" s="142">
        <f>IF(N230="sníž. přenesená",J230,0)</f>
        <v>0</v>
      </c>
      <c r="BI230" s="142">
        <f>IF(N230="nulová",J230,0)</f>
        <v>0</v>
      </c>
      <c r="BJ230" s="16" t="s">
        <v>79</v>
      </c>
      <c r="BK230" s="142">
        <f>ROUND(I230*H230,2)</f>
        <v>0</v>
      </c>
      <c r="BL230" s="16" t="s">
        <v>153</v>
      </c>
      <c r="BM230" s="141" t="s">
        <v>1299</v>
      </c>
    </row>
    <row r="231" spans="2:65" s="1" customFormat="1" ht="19.5">
      <c r="B231" s="31"/>
      <c r="D231" s="143" t="s">
        <v>154</v>
      </c>
      <c r="F231" s="144" t="s">
        <v>1298</v>
      </c>
      <c r="I231" s="145"/>
      <c r="L231" s="31"/>
      <c r="M231" s="146"/>
      <c r="U231" s="55"/>
      <c r="AT231" s="16" t="s">
        <v>154</v>
      </c>
      <c r="AU231" s="16" t="s">
        <v>79</v>
      </c>
    </row>
    <row r="232" spans="2:65" s="1" customFormat="1" ht="16.5" customHeight="1">
      <c r="B232" s="31"/>
      <c r="C232" s="129" t="s">
        <v>532</v>
      </c>
      <c r="D232" s="129" t="s">
        <v>149</v>
      </c>
      <c r="E232" s="130" t="s">
        <v>1300</v>
      </c>
      <c r="F232" s="131" t="s">
        <v>1301</v>
      </c>
      <c r="G232" s="132" t="s">
        <v>313</v>
      </c>
      <c r="H232" s="133">
        <v>6</v>
      </c>
      <c r="I232" s="134"/>
      <c r="J232" s="135">
        <f>ROUND(I232*H232,2)</f>
        <v>0</v>
      </c>
      <c r="K232" s="136"/>
      <c r="L232" s="31"/>
      <c r="M232" s="137" t="s">
        <v>1</v>
      </c>
      <c r="N232" s="138" t="s">
        <v>38</v>
      </c>
      <c r="P232" s="139">
        <f>O232*H232</f>
        <v>0</v>
      </c>
      <c r="Q232" s="139">
        <v>0</v>
      </c>
      <c r="R232" s="139">
        <f>Q232*H232</f>
        <v>0</v>
      </c>
      <c r="S232" s="139">
        <v>0</v>
      </c>
      <c r="T232" s="139">
        <f>S232*H232</f>
        <v>0</v>
      </c>
      <c r="U232" s="140" t="s">
        <v>1</v>
      </c>
      <c r="AR232" s="141" t="s">
        <v>153</v>
      </c>
      <c r="AT232" s="141" t="s">
        <v>149</v>
      </c>
      <c r="AU232" s="141" t="s">
        <v>79</v>
      </c>
      <c r="AY232" s="16" t="s">
        <v>148</v>
      </c>
      <c r="BE232" s="142">
        <f>IF(N232="základní",J232,0)</f>
        <v>0</v>
      </c>
      <c r="BF232" s="142">
        <f>IF(N232="snížená",J232,0)</f>
        <v>0</v>
      </c>
      <c r="BG232" s="142">
        <f>IF(N232="zákl. přenesená",J232,0)</f>
        <v>0</v>
      </c>
      <c r="BH232" s="142">
        <f>IF(N232="sníž. přenesená",J232,0)</f>
        <v>0</v>
      </c>
      <c r="BI232" s="142">
        <f>IF(N232="nulová",J232,0)</f>
        <v>0</v>
      </c>
      <c r="BJ232" s="16" t="s">
        <v>79</v>
      </c>
      <c r="BK232" s="142">
        <f>ROUND(I232*H232,2)</f>
        <v>0</v>
      </c>
      <c r="BL232" s="16" t="s">
        <v>153</v>
      </c>
      <c r="BM232" s="141" t="s">
        <v>1302</v>
      </c>
    </row>
    <row r="233" spans="2:65" s="1" customFormat="1">
      <c r="B233" s="31"/>
      <c r="D233" s="143" t="s">
        <v>154</v>
      </c>
      <c r="F233" s="144" t="s">
        <v>1301</v>
      </c>
      <c r="I233" s="145"/>
      <c r="L233" s="31"/>
      <c r="M233" s="146"/>
      <c r="U233" s="55"/>
      <c r="AT233" s="16" t="s">
        <v>154</v>
      </c>
      <c r="AU233" s="16" t="s">
        <v>79</v>
      </c>
    </row>
    <row r="234" spans="2:65" s="1" customFormat="1" ht="16.5" customHeight="1">
      <c r="B234" s="31"/>
      <c r="C234" s="129" t="s">
        <v>395</v>
      </c>
      <c r="D234" s="129" t="s">
        <v>149</v>
      </c>
      <c r="E234" s="130" t="s">
        <v>1303</v>
      </c>
      <c r="F234" s="131" t="s">
        <v>1304</v>
      </c>
      <c r="G234" s="132" t="s">
        <v>313</v>
      </c>
      <c r="H234" s="133">
        <v>16</v>
      </c>
      <c r="I234" s="134"/>
      <c r="J234" s="135">
        <f>ROUND(I234*H234,2)</f>
        <v>0</v>
      </c>
      <c r="K234" s="136"/>
      <c r="L234" s="31"/>
      <c r="M234" s="137" t="s">
        <v>1</v>
      </c>
      <c r="N234" s="138" t="s">
        <v>38</v>
      </c>
      <c r="P234" s="139">
        <f>O234*H234</f>
        <v>0</v>
      </c>
      <c r="Q234" s="139">
        <v>0</v>
      </c>
      <c r="R234" s="139">
        <f>Q234*H234</f>
        <v>0</v>
      </c>
      <c r="S234" s="139">
        <v>0</v>
      </c>
      <c r="T234" s="139">
        <f>S234*H234</f>
        <v>0</v>
      </c>
      <c r="U234" s="140" t="s">
        <v>1</v>
      </c>
      <c r="AR234" s="141" t="s">
        <v>153</v>
      </c>
      <c r="AT234" s="141" t="s">
        <v>149</v>
      </c>
      <c r="AU234" s="141" t="s">
        <v>79</v>
      </c>
      <c r="AY234" s="16" t="s">
        <v>148</v>
      </c>
      <c r="BE234" s="142">
        <f>IF(N234="základní",J234,0)</f>
        <v>0</v>
      </c>
      <c r="BF234" s="142">
        <f>IF(N234="snížená",J234,0)</f>
        <v>0</v>
      </c>
      <c r="BG234" s="142">
        <f>IF(N234="zákl. přenesená",J234,0)</f>
        <v>0</v>
      </c>
      <c r="BH234" s="142">
        <f>IF(N234="sníž. přenesená",J234,0)</f>
        <v>0</v>
      </c>
      <c r="BI234" s="142">
        <f>IF(N234="nulová",J234,0)</f>
        <v>0</v>
      </c>
      <c r="BJ234" s="16" t="s">
        <v>79</v>
      </c>
      <c r="BK234" s="142">
        <f>ROUND(I234*H234,2)</f>
        <v>0</v>
      </c>
      <c r="BL234" s="16" t="s">
        <v>153</v>
      </c>
      <c r="BM234" s="141" t="s">
        <v>1305</v>
      </c>
    </row>
    <row r="235" spans="2:65" s="1" customFormat="1">
      <c r="B235" s="31"/>
      <c r="D235" s="143" t="s">
        <v>154</v>
      </c>
      <c r="F235" s="144" t="s">
        <v>1304</v>
      </c>
      <c r="I235" s="145"/>
      <c r="L235" s="31"/>
      <c r="M235" s="146"/>
      <c r="U235" s="55"/>
      <c r="AT235" s="16" t="s">
        <v>154</v>
      </c>
      <c r="AU235" s="16" t="s">
        <v>79</v>
      </c>
    </row>
    <row r="236" spans="2:65" s="1" customFormat="1" ht="16.5" customHeight="1">
      <c r="B236" s="31"/>
      <c r="C236" s="129" t="s">
        <v>547</v>
      </c>
      <c r="D236" s="129" t="s">
        <v>149</v>
      </c>
      <c r="E236" s="130" t="s">
        <v>1306</v>
      </c>
      <c r="F236" s="131" t="s">
        <v>1307</v>
      </c>
      <c r="G236" s="132" t="s">
        <v>313</v>
      </c>
      <c r="H236" s="133">
        <v>4</v>
      </c>
      <c r="I236" s="134"/>
      <c r="J236" s="135">
        <f>ROUND(I236*H236,2)</f>
        <v>0</v>
      </c>
      <c r="K236" s="136"/>
      <c r="L236" s="31"/>
      <c r="M236" s="137" t="s">
        <v>1</v>
      </c>
      <c r="N236" s="138" t="s">
        <v>38</v>
      </c>
      <c r="P236" s="139">
        <f>O236*H236</f>
        <v>0</v>
      </c>
      <c r="Q236" s="139">
        <v>0</v>
      </c>
      <c r="R236" s="139">
        <f>Q236*H236</f>
        <v>0</v>
      </c>
      <c r="S236" s="139">
        <v>0</v>
      </c>
      <c r="T236" s="139">
        <f>S236*H236</f>
        <v>0</v>
      </c>
      <c r="U236" s="140" t="s">
        <v>1</v>
      </c>
      <c r="AR236" s="141" t="s">
        <v>153</v>
      </c>
      <c r="AT236" s="141" t="s">
        <v>149</v>
      </c>
      <c r="AU236" s="141" t="s">
        <v>79</v>
      </c>
      <c r="AY236" s="16" t="s">
        <v>148</v>
      </c>
      <c r="BE236" s="142">
        <f>IF(N236="základní",J236,0)</f>
        <v>0</v>
      </c>
      <c r="BF236" s="142">
        <f>IF(N236="snížená",J236,0)</f>
        <v>0</v>
      </c>
      <c r="BG236" s="142">
        <f>IF(N236="zákl. přenesená",J236,0)</f>
        <v>0</v>
      </c>
      <c r="BH236" s="142">
        <f>IF(N236="sníž. přenesená",J236,0)</f>
        <v>0</v>
      </c>
      <c r="BI236" s="142">
        <f>IF(N236="nulová",J236,0)</f>
        <v>0</v>
      </c>
      <c r="BJ236" s="16" t="s">
        <v>79</v>
      </c>
      <c r="BK236" s="142">
        <f>ROUND(I236*H236,2)</f>
        <v>0</v>
      </c>
      <c r="BL236" s="16" t="s">
        <v>153</v>
      </c>
      <c r="BM236" s="141" t="s">
        <v>1308</v>
      </c>
    </row>
    <row r="237" spans="2:65" s="1" customFormat="1">
      <c r="B237" s="31"/>
      <c r="D237" s="143" t="s">
        <v>154</v>
      </c>
      <c r="F237" s="144" t="s">
        <v>1307</v>
      </c>
      <c r="I237" s="145"/>
      <c r="L237" s="31"/>
      <c r="M237" s="146"/>
      <c r="U237" s="55"/>
      <c r="AT237" s="16" t="s">
        <v>154</v>
      </c>
      <c r="AU237" s="16" t="s">
        <v>79</v>
      </c>
    </row>
    <row r="238" spans="2:65" s="10" customFormat="1" ht="25.9" customHeight="1">
      <c r="B238" s="119"/>
      <c r="D238" s="120" t="s">
        <v>72</v>
      </c>
      <c r="E238" s="121" t="s">
        <v>314</v>
      </c>
      <c r="F238" s="121" t="s">
        <v>77</v>
      </c>
      <c r="I238" s="122"/>
      <c r="J238" s="123">
        <f>BK238</f>
        <v>0</v>
      </c>
      <c r="L238" s="119"/>
      <c r="M238" s="124"/>
      <c r="P238" s="125">
        <f>SUM(P239:P248)</f>
        <v>0</v>
      </c>
      <c r="R238" s="125">
        <f>SUM(R239:R248)</f>
        <v>0</v>
      </c>
      <c r="T238" s="125">
        <f>SUM(T239:T248)</f>
        <v>0</v>
      </c>
      <c r="U238" s="126"/>
      <c r="AR238" s="120" t="s">
        <v>79</v>
      </c>
      <c r="AT238" s="127" t="s">
        <v>72</v>
      </c>
      <c r="AU238" s="127" t="s">
        <v>12</v>
      </c>
      <c r="AY238" s="120" t="s">
        <v>148</v>
      </c>
      <c r="BK238" s="128">
        <f>SUM(BK239:BK248)</f>
        <v>0</v>
      </c>
    </row>
    <row r="239" spans="2:65" s="1" customFormat="1" ht="24.2" customHeight="1">
      <c r="B239" s="31"/>
      <c r="C239" s="129" t="s">
        <v>12</v>
      </c>
      <c r="D239" s="129" t="s">
        <v>149</v>
      </c>
      <c r="E239" s="130" t="s">
        <v>415</v>
      </c>
      <c r="F239" s="131" t="s">
        <v>1309</v>
      </c>
      <c r="G239" s="132" t="s">
        <v>671</v>
      </c>
      <c r="H239" s="133">
        <v>1</v>
      </c>
      <c r="I239" s="134"/>
      <c r="J239" s="135">
        <f>ROUND(I239*H239,2)</f>
        <v>0</v>
      </c>
      <c r="K239" s="136"/>
      <c r="L239" s="31"/>
      <c r="M239" s="137" t="s">
        <v>1</v>
      </c>
      <c r="N239" s="138" t="s">
        <v>38</v>
      </c>
      <c r="P239" s="139">
        <f>O239*H239</f>
        <v>0</v>
      </c>
      <c r="Q239" s="139">
        <v>0</v>
      </c>
      <c r="R239" s="139">
        <f>Q239*H239</f>
        <v>0</v>
      </c>
      <c r="S239" s="139">
        <v>0</v>
      </c>
      <c r="T239" s="139">
        <f>S239*H239</f>
        <v>0</v>
      </c>
      <c r="U239" s="140" t="s">
        <v>1</v>
      </c>
      <c r="AR239" s="141" t="s">
        <v>153</v>
      </c>
      <c r="AT239" s="141" t="s">
        <v>149</v>
      </c>
      <c r="AU239" s="141" t="s">
        <v>79</v>
      </c>
      <c r="AY239" s="16" t="s">
        <v>148</v>
      </c>
      <c r="BE239" s="142">
        <f>IF(N239="základní",J239,0)</f>
        <v>0</v>
      </c>
      <c r="BF239" s="142">
        <f>IF(N239="snížená",J239,0)</f>
        <v>0</v>
      </c>
      <c r="BG239" s="142">
        <f>IF(N239="zákl. přenesená",J239,0)</f>
        <v>0</v>
      </c>
      <c r="BH239" s="142">
        <f>IF(N239="sníž. přenesená",J239,0)</f>
        <v>0</v>
      </c>
      <c r="BI239" s="142">
        <f>IF(N239="nulová",J239,0)</f>
        <v>0</v>
      </c>
      <c r="BJ239" s="16" t="s">
        <v>79</v>
      </c>
      <c r="BK239" s="142">
        <f>ROUND(I239*H239,2)</f>
        <v>0</v>
      </c>
      <c r="BL239" s="16" t="s">
        <v>153</v>
      </c>
      <c r="BM239" s="141" t="s">
        <v>418</v>
      </c>
    </row>
    <row r="240" spans="2:65" s="1" customFormat="1" ht="19.5">
      <c r="B240" s="31"/>
      <c r="D240" s="143" t="s">
        <v>154</v>
      </c>
      <c r="F240" s="144" t="s">
        <v>1309</v>
      </c>
      <c r="I240" s="145"/>
      <c r="L240" s="31"/>
      <c r="M240" s="146"/>
      <c r="U240" s="55"/>
      <c r="AT240" s="16" t="s">
        <v>154</v>
      </c>
      <c r="AU240" s="16" t="s">
        <v>79</v>
      </c>
    </row>
    <row r="241" spans="2:65" s="1" customFormat="1" ht="24.2" customHeight="1">
      <c r="B241" s="31"/>
      <c r="C241" s="129" t="s">
        <v>12</v>
      </c>
      <c r="D241" s="129" t="s">
        <v>149</v>
      </c>
      <c r="E241" s="130" t="s">
        <v>322</v>
      </c>
      <c r="F241" s="131" t="s">
        <v>1310</v>
      </c>
      <c r="G241" s="132" t="s">
        <v>671</v>
      </c>
      <c r="H241" s="133">
        <v>1</v>
      </c>
      <c r="I241" s="134"/>
      <c r="J241" s="135">
        <f>ROUND(I241*H241,2)</f>
        <v>0</v>
      </c>
      <c r="K241" s="136"/>
      <c r="L241" s="31"/>
      <c r="M241" s="137" t="s">
        <v>1</v>
      </c>
      <c r="N241" s="138" t="s">
        <v>38</v>
      </c>
      <c r="P241" s="139">
        <f>O241*H241</f>
        <v>0</v>
      </c>
      <c r="Q241" s="139">
        <v>0</v>
      </c>
      <c r="R241" s="139">
        <f>Q241*H241</f>
        <v>0</v>
      </c>
      <c r="S241" s="139">
        <v>0</v>
      </c>
      <c r="T241" s="139">
        <f>S241*H241</f>
        <v>0</v>
      </c>
      <c r="U241" s="140" t="s">
        <v>1</v>
      </c>
      <c r="AR241" s="141" t="s">
        <v>153</v>
      </c>
      <c r="AT241" s="141" t="s">
        <v>149</v>
      </c>
      <c r="AU241" s="141" t="s">
        <v>79</v>
      </c>
      <c r="AY241" s="16" t="s">
        <v>148</v>
      </c>
      <c r="BE241" s="142">
        <f>IF(N241="základní",J241,0)</f>
        <v>0</v>
      </c>
      <c r="BF241" s="142">
        <f>IF(N241="snížená",J241,0)</f>
        <v>0</v>
      </c>
      <c r="BG241" s="142">
        <f>IF(N241="zákl. přenesená",J241,0)</f>
        <v>0</v>
      </c>
      <c r="BH241" s="142">
        <f>IF(N241="sníž. přenesená",J241,0)</f>
        <v>0</v>
      </c>
      <c r="BI241" s="142">
        <f>IF(N241="nulová",J241,0)</f>
        <v>0</v>
      </c>
      <c r="BJ241" s="16" t="s">
        <v>79</v>
      </c>
      <c r="BK241" s="142">
        <f>ROUND(I241*H241,2)</f>
        <v>0</v>
      </c>
      <c r="BL241" s="16" t="s">
        <v>153</v>
      </c>
      <c r="BM241" s="141" t="s">
        <v>423</v>
      </c>
    </row>
    <row r="242" spans="2:65" s="1" customFormat="1" ht="19.5">
      <c r="B242" s="31"/>
      <c r="D242" s="143" t="s">
        <v>154</v>
      </c>
      <c r="F242" s="144" t="s">
        <v>1310</v>
      </c>
      <c r="I242" s="145"/>
      <c r="L242" s="31"/>
      <c r="M242" s="146"/>
      <c r="U242" s="55"/>
      <c r="AT242" s="16" t="s">
        <v>154</v>
      </c>
      <c r="AU242" s="16" t="s">
        <v>79</v>
      </c>
    </row>
    <row r="243" spans="2:65" s="1" customFormat="1" ht="24.2" customHeight="1">
      <c r="B243" s="31"/>
      <c r="C243" s="129" t="s">
        <v>12</v>
      </c>
      <c r="D243" s="129" t="s">
        <v>149</v>
      </c>
      <c r="E243" s="130" t="s">
        <v>426</v>
      </c>
      <c r="F243" s="131" t="s">
        <v>1311</v>
      </c>
      <c r="G243" s="132" t="s">
        <v>671</v>
      </c>
      <c r="H243" s="133">
        <v>1</v>
      </c>
      <c r="I243" s="134"/>
      <c r="J243" s="135">
        <f>ROUND(I243*H243,2)</f>
        <v>0</v>
      </c>
      <c r="K243" s="136"/>
      <c r="L243" s="31"/>
      <c r="M243" s="137" t="s">
        <v>1</v>
      </c>
      <c r="N243" s="138" t="s">
        <v>38</v>
      </c>
      <c r="P243" s="139">
        <f>O243*H243</f>
        <v>0</v>
      </c>
      <c r="Q243" s="139">
        <v>0</v>
      </c>
      <c r="R243" s="139">
        <f>Q243*H243</f>
        <v>0</v>
      </c>
      <c r="S243" s="139">
        <v>0</v>
      </c>
      <c r="T243" s="139">
        <f>S243*H243</f>
        <v>0</v>
      </c>
      <c r="U243" s="140" t="s">
        <v>1</v>
      </c>
      <c r="AR243" s="141" t="s">
        <v>153</v>
      </c>
      <c r="AT243" s="141" t="s">
        <v>149</v>
      </c>
      <c r="AU243" s="141" t="s">
        <v>79</v>
      </c>
      <c r="AY243" s="16" t="s">
        <v>148</v>
      </c>
      <c r="BE243" s="142">
        <f>IF(N243="základní",J243,0)</f>
        <v>0</v>
      </c>
      <c r="BF243" s="142">
        <f>IF(N243="snížená",J243,0)</f>
        <v>0</v>
      </c>
      <c r="BG243" s="142">
        <f>IF(N243="zákl. přenesená",J243,0)</f>
        <v>0</v>
      </c>
      <c r="BH243" s="142">
        <f>IF(N243="sníž. přenesená",J243,0)</f>
        <v>0</v>
      </c>
      <c r="BI243" s="142">
        <f>IF(N243="nulová",J243,0)</f>
        <v>0</v>
      </c>
      <c r="BJ243" s="16" t="s">
        <v>79</v>
      </c>
      <c r="BK243" s="142">
        <f>ROUND(I243*H243,2)</f>
        <v>0</v>
      </c>
      <c r="BL243" s="16" t="s">
        <v>153</v>
      </c>
      <c r="BM243" s="141" t="s">
        <v>429</v>
      </c>
    </row>
    <row r="244" spans="2:65" s="1" customFormat="1" ht="19.5">
      <c r="B244" s="31"/>
      <c r="D244" s="143" t="s">
        <v>154</v>
      </c>
      <c r="F244" s="144" t="s">
        <v>1311</v>
      </c>
      <c r="I244" s="145"/>
      <c r="L244" s="31"/>
      <c r="M244" s="146"/>
      <c r="U244" s="55"/>
      <c r="AT244" s="16" t="s">
        <v>154</v>
      </c>
      <c r="AU244" s="16" t="s">
        <v>79</v>
      </c>
    </row>
    <row r="245" spans="2:65" s="1" customFormat="1" ht="16.5" customHeight="1">
      <c r="B245" s="31"/>
      <c r="C245" s="129" t="s">
        <v>12</v>
      </c>
      <c r="D245" s="129" t="s">
        <v>149</v>
      </c>
      <c r="E245" s="130" t="s">
        <v>334</v>
      </c>
      <c r="F245" s="131" t="s">
        <v>1312</v>
      </c>
      <c r="G245" s="132" t="s">
        <v>671</v>
      </c>
      <c r="H245" s="133">
        <v>1</v>
      </c>
      <c r="I245" s="134"/>
      <c r="J245" s="135">
        <f>ROUND(I245*H245,2)</f>
        <v>0</v>
      </c>
      <c r="K245" s="136"/>
      <c r="L245" s="31"/>
      <c r="M245" s="137" t="s">
        <v>1</v>
      </c>
      <c r="N245" s="138" t="s">
        <v>38</v>
      </c>
      <c r="P245" s="139">
        <f>O245*H245</f>
        <v>0</v>
      </c>
      <c r="Q245" s="139">
        <v>0</v>
      </c>
      <c r="R245" s="139">
        <f>Q245*H245</f>
        <v>0</v>
      </c>
      <c r="S245" s="139">
        <v>0</v>
      </c>
      <c r="T245" s="139">
        <f>S245*H245</f>
        <v>0</v>
      </c>
      <c r="U245" s="140" t="s">
        <v>1</v>
      </c>
      <c r="AR245" s="141" t="s">
        <v>153</v>
      </c>
      <c r="AT245" s="141" t="s">
        <v>149</v>
      </c>
      <c r="AU245" s="141" t="s">
        <v>79</v>
      </c>
      <c r="AY245" s="16" t="s">
        <v>148</v>
      </c>
      <c r="BE245" s="142">
        <f>IF(N245="základní",J245,0)</f>
        <v>0</v>
      </c>
      <c r="BF245" s="142">
        <f>IF(N245="snížená",J245,0)</f>
        <v>0</v>
      </c>
      <c r="BG245" s="142">
        <f>IF(N245="zákl. přenesená",J245,0)</f>
        <v>0</v>
      </c>
      <c r="BH245" s="142">
        <f>IF(N245="sníž. přenesená",J245,0)</f>
        <v>0</v>
      </c>
      <c r="BI245" s="142">
        <f>IF(N245="nulová",J245,0)</f>
        <v>0</v>
      </c>
      <c r="BJ245" s="16" t="s">
        <v>79</v>
      </c>
      <c r="BK245" s="142">
        <f>ROUND(I245*H245,2)</f>
        <v>0</v>
      </c>
      <c r="BL245" s="16" t="s">
        <v>153</v>
      </c>
      <c r="BM245" s="141" t="s">
        <v>436</v>
      </c>
    </row>
    <row r="246" spans="2:65" s="1" customFormat="1">
      <c r="B246" s="31"/>
      <c r="D246" s="143" t="s">
        <v>154</v>
      </c>
      <c r="F246" s="144" t="s">
        <v>1312</v>
      </c>
      <c r="I246" s="145"/>
      <c r="L246" s="31"/>
      <c r="M246" s="146"/>
      <c r="U246" s="55"/>
      <c r="AT246" s="16" t="s">
        <v>154</v>
      </c>
      <c r="AU246" s="16" t="s">
        <v>79</v>
      </c>
    </row>
    <row r="247" spans="2:65" s="1" customFormat="1" ht="37.9" customHeight="1">
      <c r="B247" s="31"/>
      <c r="C247" s="129" t="s">
        <v>12</v>
      </c>
      <c r="D247" s="129" t="s">
        <v>149</v>
      </c>
      <c r="E247" s="130" t="s">
        <v>439</v>
      </c>
      <c r="F247" s="131" t="s">
        <v>1313</v>
      </c>
      <c r="G247" s="132" t="s">
        <v>671</v>
      </c>
      <c r="H247" s="133">
        <v>1</v>
      </c>
      <c r="I247" s="134"/>
      <c r="J247" s="135">
        <f>ROUND(I247*H247,2)</f>
        <v>0</v>
      </c>
      <c r="K247" s="136"/>
      <c r="L247" s="31"/>
      <c r="M247" s="137" t="s">
        <v>1</v>
      </c>
      <c r="N247" s="138" t="s">
        <v>38</v>
      </c>
      <c r="P247" s="139">
        <f>O247*H247</f>
        <v>0</v>
      </c>
      <c r="Q247" s="139">
        <v>0</v>
      </c>
      <c r="R247" s="139">
        <f>Q247*H247</f>
        <v>0</v>
      </c>
      <c r="S247" s="139">
        <v>0</v>
      </c>
      <c r="T247" s="139">
        <f>S247*H247</f>
        <v>0</v>
      </c>
      <c r="U247" s="140" t="s">
        <v>1</v>
      </c>
      <c r="AR247" s="141" t="s">
        <v>153</v>
      </c>
      <c r="AT247" s="141" t="s">
        <v>149</v>
      </c>
      <c r="AU247" s="141" t="s">
        <v>79</v>
      </c>
      <c r="AY247" s="16" t="s">
        <v>148</v>
      </c>
      <c r="BE247" s="142">
        <f>IF(N247="základní",J247,0)</f>
        <v>0</v>
      </c>
      <c r="BF247" s="142">
        <f>IF(N247="snížená",J247,0)</f>
        <v>0</v>
      </c>
      <c r="BG247" s="142">
        <f>IF(N247="zákl. přenesená",J247,0)</f>
        <v>0</v>
      </c>
      <c r="BH247" s="142">
        <f>IF(N247="sníž. přenesená",J247,0)</f>
        <v>0</v>
      </c>
      <c r="BI247" s="142">
        <f>IF(N247="nulová",J247,0)</f>
        <v>0</v>
      </c>
      <c r="BJ247" s="16" t="s">
        <v>79</v>
      </c>
      <c r="BK247" s="142">
        <f>ROUND(I247*H247,2)</f>
        <v>0</v>
      </c>
      <c r="BL247" s="16" t="s">
        <v>153</v>
      </c>
      <c r="BM247" s="141" t="s">
        <v>442</v>
      </c>
    </row>
    <row r="248" spans="2:65" s="1" customFormat="1" ht="19.5">
      <c r="B248" s="31"/>
      <c r="D248" s="143" t="s">
        <v>154</v>
      </c>
      <c r="F248" s="144" t="s">
        <v>1313</v>
      </c>
      <c r="I248" s="145"/>
      <c r="L248" s="31"/>
      <c r="M248" s="170"/>
      <c r="N248" s="171"/>
      <c r="O248" s="171"/>
      <c r="P248" s="171"/>
      <c r="Q248" s="171"/>
      <c r="R248" s="171"/>
      <c r="S248" s="171"/>
      <c r="T248" s="171"/>
      <c r="U248" s="172"/>
      <c r="AT248" s="16" t="s">
        <v>154</v>
      </c>
      <c r="AU248" s="16" t="s">
        <v>79</v>
      </c>
    </row>
    <row r="249" spans="2:65" s="1" customFormat="1" ht="6.95" customHeight="1">
      <c r="B249" s="43"/>
      <c r="C249" s="44"/>
      <c r="D249" s="44"/>
      <c r="E249" s="44"/>
      <c r="F249" s="44"/>
      <c r="G249" s="44"/>
      <c r="H249" s="44"/>
      <c r="I249" s="44"/>
      <c r="J249" s="44"/>
      <c r="K249" s="44"/>
      <c r="L249" s="31"/>
    </row>
  </sheetData>
  <sheetProtection algorithmName="SHA-512" hashValue="0ybBs1mSbV94BMl1VwTRnj1Oi3zTCNHgKvdV3w/bgcuiJ7L3ci/cuWI3dQuSSI6VO17E18kSaiX2IeAi8Wg5BQ==" saltValue="bAqH64S+2acQHo6S3j/jMk4TkwHRCtKtvZvjqMeo33mju/AEp+InXeVEcA5SMaEqxOPqgKNqiLVtYulj3WMV0g==" spinCount="100000" sheet="1" objects="1" scenarios="1" formatColumns="0" formatRows="0" autoFilter="0"/>
  <autoFilter ref="C126:K248" xr:uid="{00000000-0009-0000-0000-000007000000}"/>
  <mergeCells count="12">
    <mergeCell ref="E119:H119"/>
    <mergeCell ref="L2:V2"/>
    <mergeCell ref="E85:H85"/>
    <mergeCell ref="E87:H87"/>
    <mergeCell ref="E89:H89"/>
    <mergeCell ref="E115:H115"/>
    <mergeCell ref="E117:H11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161"/>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1" width="14.16406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1"/>
      <c r="M2" s="211"/>
      <c r="N2" s="211"/>
      <c r="O2" s="211"/>
      <c r="P2" s="211"/>
      <c r="Q2" s="211"/>
      <c r="R2" s="211"/>
      <c r="S2" s="211"/>
      <c r="T2" s="211"/>
      <c r="U2" s="211"/>
      <c r="V2" s="211"/>
      <c r="AT2" s="16" t="s">
        <v>116</v>
      </c>
    </row>
    <row r="3" spans="2:46" ht="6.95" customHeight="1">
      <c r="B3" s="17"/>
      <c r="C3" s="18"/>
      <c r="D3" s="18"/>
      <c r="E3" s="18"/>
      <c r="F3" s="18"/>
      <c r="G3" s="18"/>
      <c r="H3" s="18"/>
      <c r="I3" s="18"/>
      <c r="J3" s="18"/>
      <c r="K3" s="18"/>
      <c r="L3" s="19"/>
      <c r="AT3" s="16" t="s">
        <v>81</v>
      </c>
    </row>
    <row r="4" spans="2:46" ht="24.95" customHeight="1">
      <c r="B4" s="19"/>
      <c r="D4" s="20" t="s">
        <v>121</v>
      </c>
      <c r="L4" s="19"/>
      <c r="M4" s="92" t="s">
        <v>10</v>
      </c>
      <c r="AT4" s="16" t="s">
        <v>4</v>
      </c>
    </row>
    <row r="5" spans="2:46" ht="6.95" customHeight="1">
      <c r="B5" s="19"/>
      <c r="L5" s="19"/>
    </row>
    <row r="6" spans="2:46" ht="12" customHeight="1">
      <c r="B6" s="19"/>
      <c r="D6" s="26" t="s">
        <v>16</v>
      </c>
      <c r="L6" s="19"/>
    </row>
    <row r="7" spans="2:46" ht="16.5" customHeight="1">
      <c r="B7" s="19"/>
      <c r="E7" s="237" t="str">
        <f>'Rekapitulace stavby'!K6</f>
        <v>Nemocnice TGM Hodonín, PD modernizace OS</v>
      </c>
      <c r="F7" s="238"/>
      <c r="G7" s="238"/>
      <c r="H7" s="238"/>
      <c r="L7" s="19"/>
    </row>
    <row r="8" spans="2:46" ht="12" customHeight="1">
      <c r="B8" s="19"/>
      <c r="D8" s="26" t="s">
        <v>122</v>
      </c>
      <c r="L8" s="19"/>
    </row>
    <row r="9" spans="2:46" s="1" customFormat="1" ht="16.5" customHeight="1">
      <c r="B9" s="31"/>
      <c r="E9" s="237" t="s">
        <v>1314</v>
      </c>
      <c r="F9" s="236"/>
      <c r="G9" s="236"/>
      <c r="H9" s="236"/>
      <c r="L9" s="31"/>
    </row>
    <row r="10" spans="2:46" s="1" customFormat="1" ht="12" customHeight="1">
      <c r="B10" s="31"/>
      <c r="D10" s="26" t="s">
        <v>124</v>
      </c>
      <c r="L10" s="31"/>
    </row>
    <row r="11" spans="2:46" s="1" customFormat="1" ht="16.5" customHeight="1">
      <c r="B11" s="31"/>
      <c r="E11" s="231" t="s">
        <v>1315</v>
      </c>
      <c r="F11" s="236"/>
      <c r="G11" s="236"/>
      <c r="H11" s="236"/>
      <c r="L11" s="31"/>
    </row>
    <row r="12" spans="2:46" s="1" customFormat="1">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21</v>
      </c>
      <c r="I14" s="26" t="s">
        <v>22</v>
      </c>
      <c r="J14" s="51" t="str">
        <f>'Rekapitulace stavby'!AN8</f>
        <v>7.2.2023</v>
      </c>
      <c r="L14" s="31"/>
    </row>
    <row r="15" spans="2:46" s="1" customFormat="1" ht="10.9" customHeight="1">
      <c r="B15" s="31"/>
      <c r="L15" s="31"/>
    </row>
    <row r="16" spans="2:46" s="1" customFormat="1" ht="12" customHeight="1">
      <c r="B16" s="31"/>
      <c r="D16" s="26" t="s">
        <v>24</v>
      </c>
      <c r="I16" s="26" t="s">
        <v>25</v>
      </c>
      <c r="J16" s="24" t="str">
        <f>IF('Rekapitulace stavby'!AN10="","",'Rekapitulace stavby'!AN10)</f>
        <v/>
      </c>
      <c r="L16" s="31"/>
    </row>
    <row r="17" spans="2:12" s="1" customFormat="1" ht="18" customHeight="1">
      <c r="B17" s="31"/>
      <c r="E17" s="24" t="str">
        <f>IF('Rekapitulace stavby'!E11="","",'Rekapitulace stavby'!E11)</f>
        <v xml:space="preserve"> </v>
      </c>
      <c r="I17" s="26" t="s">
        <v>26</v>
      </c>
      <c r="J17" s="24" t="str">
        <f>IF('Rekapitulace stavby'!AN11="","",'Rekapitulace stavby'!AN11)</f>
        <v/>
      </c>
      <c r="L17" s="31"/>
    </row>
    <row r="18" spans="2:12" s="1" customFormat="1" ht="6.95" customHeight="1">
      <c r="B18" s="31"/>
      <c r="L18" s="31"/>
    </row>
    <row r="19" spans="2:12" s="1" customFormat="1" ht="12" customHeight="1">
      <c r="B19" s="31"/>
      <c r="D19" s="26" t="s">
        <v>27</v>
      </c>
      <c r="I19" s="26" t="s">
        <v>25</v>
      </c>
      <c r="J19" s="27" t="str">
        <f>'Rekapitulace stavby'!AN13</f>
        <v>Vyplň údaj</v>
      </c>
      <c r="L19" s="31"/>
    </row>
    <row r="20" spans="2:12" s="1" customFormat="1" ht="18" customHeight="1">
      <c r="B20" s="31"/>
      <c r="E20" s="239" t="str">
        <f>'Rekapitulace stavby'!E14</f>
        <v>Vyplň údaj</v>
      </c>
      <c r="F20" s="223"/>
      <c r="G20" s="223"/>
      <c r="H20" s="223"/>
      <c r="I20" s="26" t="s">
        <v>26</v>
      </c>
      <c r="J20" s="27" t="str">
        <f>'Rekapitulace stavby'!AN14</f>
        <v>Vyplň údaj</v>
      </c>
      <c r="L20" s="31"/>
    </row>
    <row r="21" spans="2:12" s="1" customFormat="1" ht="6.95" customHeight="1">
      <c r="B21" s="31"/>
      <c r="L21" s="31"/>
    </row>
    <row r="22" spans="2:12" s="1" customFormat="1" ht="12" customHeight="1">
      <c r="B22" s="31"/>
      <c r="D22" s="26" t="s">
        <v>29</v>
      </c>
      <c r="I22" s="26" t="s">
        <v>25</v>
      </c>
      <c r="J22" s="24" t="str">
        <f>IF('Rekapitulace stavby'!AN16="","",'Rekapitulace stavby'!AN16)</f>
        <v/>
      </c>
      <c r="L22" s="31"/>
    </row>
    <row r="23" spans="2:12" s="1" customFormat="1" ht="18" customHeight="1">
      <c r="B23" s="31"/>
      <c r="E23" s="24" t="str">
        <f>IF('Rekapitulace stavby'!E17="","",'Rekapitulace stavby'!E17)</f>
        <v xml:space="preserve"> </v>
      </c>
      <c r="I23" s="26" t="s">
        <v>26</v>
      </c>
      <c r="J23" s="24" t="str">
        <f>IF('Rekapitulace stavby'!AN17="","",'Rekapitulace stavby'!AN17)</f>
        <v/>
      </c>
      <c r="L23" s="31"/>
    </row>
    <row r="24" spans="2:12" s="1" customFormat="1" ht="6.95" customHeight="1">
      <c r="B24" s="31"/>
      <c r="L24" s="31"/>
    </row>
    <row r="25" spans="2:12" s="1" customFormat="1" ht="12" customHeight="1">
      <c r="B25" s="31"/>
      <c r="D25" s="26" t="s">
        <v>31</v>
      </c>
      <c r="I25" s="26" t="s">
        <v>25</v>
      </c>
      <c r="J25" s="24" t="str">
        <f>IF('Rekapitulace stavby'!AN19="","",'Rekapitulace stavby'!AN19)</f>
        <v/>
      </c>
      <c r="L25" s="31"/>
    </row>
    <row r="26" spans="2:12" s="1" customFormat="1" ht="18" customHeight="1">
      <c r="B26" s="31"/>
      <c r="E26" s="24" t="str">
        <f>IF('Rekapitulace stavby'!E20="","",'Rekapitulace stavby'!E20)</f>
        <v xml:space="preserve"> </v>
      </c>
      <c r="I26" s="26" t="s">
        <v>26</v>
      </c>
      <c r="J26" s="24" t="str">
        <f>IF('Rekapitulace stavby'!AN20="","",'Rekapitulace stavby'!AN20)</f>
        <v/>
      </c>
      <c r="L26" s="31"/>
    </row>
    <row r="27" spans="2:12" s="1" customFormat="1" ht="6.95" customHeight="1">
      <c r="B27" s="31"/>
      <c r="L27" s="31"/>
    </row>
    <row r="28" spans="2:12" s="1" customFormat="1" ht="12" customHeight="1">
      <c r="B28" s="31"/>
      <c r="D28" s="26" t="s">
        <v>32</v>
      </c>
      <c r="L28" s="31"/>
    </row>
    <row r="29" spans="2:12" s="7" customFormat="1" ht="16.5" customHeight="1">
      <c r="B29" s="93"/>
      <c r="E29" s="227" t="s">
        <v>1</v>
      </c>
      <c r="F29" s="227"/>
      <c r="G29" s="227"/>
      <c r="H29" s="227"/>
      <c r="L29" s="93"/>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4" t="s">
        <v>33</v>
      </c>
      <c r="J32" s="65">
        <f>ROUND(J123, 2)</f>
        <v>0</v>
      </c>
      <c r="L32" s="31"/>
    </row>
    <row r="33" spans="2:12" s="1" customFormat="1" ht="6.95" customHeight="1">
      <c r="B33" s="31"/>
      <c r="D33" s="52"/>
      <c r="E33" s="52"/>
      <c r="F33" s="52"/>
      <c r="G33" s="52"/>
      <c r="H33" s="52"/>
      <c r="I33" s="52"/>
      <c r="J33" s="52"/>
      <c r="K33" s="52"/>
      <c r="L33" s="31"/>
    </row>
    <row r="34" spans="2:12" s="1" customFormat="1" ht="14.45" customHeight="1">
      <c r="B34" s="31"/>
      <c r="F34" s="34" t="s">
        <v>35</v>
      </c>
      <c r="I34" s="34" t="s">
        <v>34</v>
      </c>
      <c r="J34" s="34" t="s">
        <v>36</v>
      </c>
      <c r="L34" s="31"/>
    </row>
    <row r="35" spans="2:12" s="1" customFormat="1" ht="14.45" customHeight="1">
      <c r="B35" s="31"/>
      <c r="D35" s="54" t="s">
        <v>37</v>
      </c>
      <c r="E35" s="26" t="s">
        <v>38</v>
      </c>
      <c r="F35" s="85">
        <f>ROUND((SUM(BE123:BE160)),  2)</f>
        <v>0</v>
      </c>
      <c r="I35" s="95">
        <v>0.21</v>
      </c>
      <c r="J35" s="85">
        <f>ROUND(((SUM(BE123:BE160))*I35),  2)</f>
        <v>0</v>
      </c>
      <c r="L35" s="31"/>
    </row>
    <row r="36" spans="2:12" s="1" customFormat="1" ht="14.45" customHeight="1">
      <c r="B36" s="31"/>
      <c r="E36" s="26" t="s">
        <v>39</v>
      </c>
      <c r="F36" s="85">
        <f>ROUND((SUM(BF123:BF160)),  2)</f>
        <v>0</v>
      </c>
      <c r="I36" s="95">
        <v>0.15</v>
      </c>
      <c r="J36" s="85">
        <f>ROUND(((SUM(BF123:BF160))*I36),  2)</f>
        <v>0</v>
      </c>
      <c r="L36" s="31"/>
    </row>
    <row r="37" spans="2:12" s="1" customFormat="1" ht="14.45" hidden="1" customHeight="1">
      <c r="B37" s="31"/>
      <c r="E37" s="26" t="s">
        <v>40</v>
      </c>
      <c r="F37" s="85">
        <f>ROUND((SUM(BG123:BG160)),  2)</f>
        <v>0</v>
      </c>
      <c r="I37" s="95">
        <v>0.21</v>
      </c>
      <c r="J37" s="85">
        <f>0</f>
        <v>0</v>
      </c>
      <c r="L37" s="31"/>
    </row>
    <row r="38" spans="2:12" s="1" customFormat="1" ht="14.45" hidden="1" customHeight="1">
      <c r="B38" s="31"/>
      <c r="E38" s="26" t="s">
        <v>41</v>
      </c>
      <c r="F38" s="85">
        <f>ROUND((SUM(BH123:BH160)),  2)</f>
        <v>0</v>
      </c>
      <c r="I38" s="95">
        <v>0.15</v>
      </c>
      <c r="J38" s="85">
        <f>0</f>
        <v>0</v>
      </c>
      <c r="L38" s="31"/>
    </row>
    <row r="39" spans="2:12" s="1" customFormat="1" ht="14.45" hidden="1" customHeight="1">
      <c r="B39" s="31"/>
      <c r="E39" s="26" t="s">
        <v>42</v>
      </c>
      <c r="F39" s="85">
        <f>ROUND((SUM(BI123:BI160)),  2)</f>
        <v>0</v>
      </c>
      <c r="I39" s="95">
        <v>0</v>
      </c>
      <c r="J39" s="85">
        <f>0</f>
        <v>0</v>
      </c>
      <c r="L39" s="31"/>
    </row>
    <row r="40" spans="2:12" s="1" customFormat="1" ht="6.95" customHeight="1">
      <c r="B40" s="31"/>
      <c r="L40" s="31"/>
    </row>
    <row r="41" spans="2:12" s="1" customFormat="1" ht="25.35" customHeight="1">
      <c r="B41" s="31"/>
      <c r="C41" s="96"/>
      <c r="D41" s="97" t="s">
        <v>43</v>
      </c>
      <c r="E41" s="56"/>
      <c r="F41" s="56"/>
      <c r="G41" s="98" t="s">
        <v>44</v>
      </c>
      <c r="H41" s="99" t="s">
        <v>45</v>
      </c>
      <c r="I41" s="56"/>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46</v>
      </c>
      <c r="E50" s="41"/>
      <c r="F50" s="41"/>
      <c r="G50" s="40" t="s">
        <v>47</v>
      </c>
      <c r="H50" s="41"/>
      <c r="I50" s="41"/>
      <c r="J50" s="41"/>
      <c r="K50" s="41"/>
      <c r="L50" s="31"/>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2.75">
      <c r="B61" s="31"/>
      <c r="D61" s="42" t="s">
        <v>48</v>
      </c>
      <c r="E61" s="33"/>
      <c r="F61" s="102" t="s">
        <v>49</v>
      </c>
      <c r="G61" s="42" t="s">
        <v>48</v>
      </c>
      <c r="H61" s="33"/>
      <c r="I61" s="33"/>
      <c r="J61" s="103" t="s">
        <v>49</v>
      </c>
      <c r="K61" s="33"/>
      <c r="L61" s="31"/>
    </row>
    <row r="62" spans="2:12">
      <c r="B62" s="19"/>
      <c r="L62" s="19"/>
    </row>
    <row r="63" spans="2:12">
      <c r="B63" s="19"/>
      <c r="L63" s="19"/>
    </row>
    <row r="64" spans="2:12">
      <c r="B64" s="19"/>
      <c r="L64" s="19"/>
    </row>
    <row r="65" spans="2:12" s="1" customFormat="1" ht="12.75">
      <c r="B65" s="31"/>
      <c r="D65" s="40" t="s">
        <v>50</v>
      </c>
      <c r="E65" s="41"/>
      <c r="F65" s="41"/>
      <c r="G65" s="40" t="s">
        <v>51</v>
      </c>
      <c r="H65" s="41"/>
      <c r="I65" s="41"/>
      <c r="J65" s="41"/>
      <c r="K65" s="41"/>
      <c r="L65" s="31"/>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2.75">
      <c r="B76" s="31"/>
      <c r="D76" s="42" t="s">
        <v>48</v>
      </c>
      <c r="E76" s="33"/>
      <c r="F76" s="102" t="s">
        <v>49</v>
      </c>
      <c r="G76" s="42" t="s">
        <v>48</v>
      </c>
      <c r="H76" s="33"/>
      <c r="I76" s="33"/>
      <c r="J76" s="103" t="s">
        <v>49</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126</v>
      </c>
      <c r="L82" s="31"/>
    </row>
    <row r="83" spans="2:12" s="1" customFormat="1" ht="6.95" customHeight="1">
      <c r="B83" s="31"/>
      <c r="L83" s="31"/>
    </row>
    <row r="84" spans="2:12" s="1" customFormat="1" ht="12" customHeight="1">
      <c r="B84" s="31"/>
      <c r="C84" s="26" t="s">
        <v>16</v>
      </c>
      <c r="L84" s="31"/>
    </row>
    <row r="85" spans="2:12" s="1" customFormat="1" ht="16.5" customHeight="1">
      <c r="B85" s="31"/>
      <c r="E85" s="237" t="str">
        <f>E7</f>
        <v>Nemocnice TGM Hodonín, PD modernizace OS</v>
      </c>
      <c r="F85" s="238"/>
      <c r="G85" s="238"/>
      <c r="H85" s="238"/>
      <c r="L85" s="31"/>
    </row>
    <row r="86" spans="2:12" ht="12" customHeight="1">
      <c r="B86" s="19"/>
      <c r="C86" s="26" t="s">
        <v>122</v>
      </c>
      <c r="L86" s="19"/>
    </row>
    <row r="87" spans="2:12" s="1" customFormat="1" ht="16.5" customHeight="1">
      <c r="B87" s="31"/>
      <c r="E87" s="237" t="s">
        <v>1314</v>
      </c>
      <c r="F87" s="236"/>
      <c r="G87" s="236"/>
      <c r="H87" s="236"/>
      <c r="L87" s="31"/>
    </row>
    <row r="88" spans="2:12" s="1" customFormat="1" ht="12" customHeight="1">
      <c r="B88" s="31"/>
      <c r="C88" s="26" t="s">
        <v>124</v>
      </c>
      <c r="L88" s="31"/>
    </row>
    <row r="89" spans="2:12" s="1" customFormat="1" ht="16.5" customHeight="1">
      <c r="B89" s="31"/>
      <c r="E89" s="231" t="str">
        <f>E11</f>
        <v>PS02 - Rozvody mediciálních plynů</v>
      </c>
      <c r="F89" s="236"/>
      <c r="G89" s="236"/>
      <c r="H89" s="236"/>
      <c r="L89" s="31"/>
    </row>
    <row r="90" spans="2:12" s="1" customFormat="1" ht="6.95" customHeight="1">
      <c r="B90" s="31"/>
      <c r="L90" s="31"/>
    </row>
    <row r="91" spans="2:12" s="1" customFormat="1" ht="12" customHeight="1">
      <c r="B91" s="31"/>
      <c r="C91" s="26" t="s">
        <v>20</v>
      </c>
      <c r="F91" s="24" t="str">
        <f>F14</f>
        <v xml:space="preserve"> </v>
      </c>
      <c r="I91" s="26" t="s">
        <v>22</v>
      </c>
      <c r="J91" s="51" t="str">
        <f>IF(J14="","",J14)</f>
        <v>7.2.2023</v>
      </c>
      <c r="L91" s="31"/>
    </row>
    <row r="92" spans="2:12" s="1" customFormat="1" ht="6.95" customHeight="1">
      <c r="B92" s="31"/>
      <c r="L92" s="31"/>
    </row>
    <row r="93" spans="2:12" s="1" customFormat="1" ht="15.2" customHeight="1">
      <c r="B93" s="31"/>
      <c r="C93" s="26" t="s">
        <v>24</v>
      </c>
      <c r="F93" s="24" t="str">
        <f>E17</f>
        <v xml:space="preserve"> </v>
      </c>
      <c r="I93" s="26" t="s">
        <v>29</v>
      </c>
      <c r="J93" s="29" t="str">
        <f>E23</f>
        <v xml:space="preserve"> </v>
      </c>
      <c r="L93" s="31"/>
    </row>
    <row r="94" spans="2:12" s="1" customFormat="1" ht="15.2" customHeight="1">
      <c r="B94" s="31"/>
      <c r="C94" s="26" t="s">
        <v>27</v>
      </c>
      <c r="F94" s="24" t="str">
        <f>IF(E20="","",E20)</f>
        <v>Vyplň údaj</v>
      </c>
      <c r="I94" s="26" t="s">
        <v>31</v>
      </c>
      <c r="J94" s="29" t="str">
        <f>E26</f>
        <v xml:space="preserve"> </v>
      </c>
      <c r="L94" s="31"/>
    </row>
    <row r="95" spans="2:12" s="1" customFormat="1" ht="10.35" customHeight="1">
      <c r="B95" s="31"/>
      <c r="L95" s="31"/>
    </row>
    <row r="96" spans="2:12" s="1" customFormat="1" ht="29.25" customHeight="1">
      <c r="B96" s="31"/>
      <c r="C96" s="104" t="s">
        <v>127</v>
      </c>
      <c r="D96" s="96"/>
      <c r="E96" s="96"/>
      <c r="F96" s="96"/>
      <c r="G96" s="96"/>
      <c r="H96" s="96"/>
      <c r="I96" s="96"/>
      <c r="J96" s="105" t="s">
        <v>128</v>
      </c>
      <c r="K96" s="96"/>
      <c r="L96" s="31"/>
    </row>
    <row r="97" spans="2:47" s="1" customFormat="1" ht="10.35" customHeight="1">
      <c r="B97" s="31"/>
      <c r="L97" s="31"/>
    </row>
    <row r="98" spans="2:47" s="1" customFormat="1" ht="22.9" customHeight="1">
      <c r="B98" s="31"/>
      <c r="C98" s="106" t="s">
        <v>129</v>
      </c>
      <c r="J98" s="65">
        <f>J123</f>
        <v>0</v>
      </c>
      <c r="L98" s="31"/>
      <c r="AU98" s="16" t="s">
        <v>130</v>
      </c>
    </row>
    <row r="99" spans="2:47" s="8" customFormat="1" ht="24.95" customHeight="1">
      <c r="B99" s="107"/>
      <c r="D99" s="108" t="s">
        <v>1316</v>
      </c>
      <c r="E99" s="109"/>
      <c r="F99" s="109"/>
      <c r="G99" s="109"/>
      <c r="H99" s="109"/>
      <c r="I99" s="109"/>
      <c r="J99" s="110">
        <f>J124</f>
        <v>0</v>
      </c>
      <c r="L99" s="107"/>
    </row>
    <row r="100" spans="2:47" s="8" customFormat="1" ht="24.95" customHeight="1">
      <c r="B100" s="107"/>
      <c r="D100" s="108" t="s">
        <v>1317</v>
      </c>
      <c r="E100" s="109"/>
      <c r="F100" s="109"/>
      <c r="G100" s="109"/>
      <c r="H100" s="109"/>
      <c r="I100" s="109"/>
      <c r="J100" s="110">
        <f>J147</f>
        <v>0</v>
      </c>
      <c r="L100" s="107"/>
    </row>
    <row r="101" spans="2:47" s="8" customFormat="1" ht="24.95" customHeight="1">
      <c r="B101" s="107"/>
      <c r="D101" s="108" t="s">
        <v>1318</v>
      </c>
      <c r="E101" s="109"/>
      <c r="F101" s="109"/>
      <c r="G101" s="109"/>
      <c r="H101" s="109"/>
      <c r="I101" s="109"/>
      <c r="J101" s="110">
        <f>J150</f>
        <v>0</v>
      </c>
      <c r="L101" s="107"/>
    </row>
    <row r="102" spans="2:47" s="1" customFormat="1" ht="21.75" customHeight="1">
      <c r="B102" s="31"/>
      <c r="L102" s="31"/>
    </row>
    <row r="103" spans="2:47" s="1" customFormat="1" ht="6.95" customHeight="1">
      <c r="B103" s="43"/>
      <c r="C103" s="44"/>
      <c r="D103" s="44"/>
      <c r="E103" s="44"/>
      <c r="F103" s="44"/>
      <c r="G103" s="44"/>
      <c r="H103" s="44"/>
      <c r="I103" s="44"/>
      <c r="J103" s="44"/>
      <c r="K103" s="44"/>
      <c r="L103" s="31"/>
    </row>
    <row r="107" spans="2:47" s="1" customFormat="1" ht="6.95" customHeight="1">
      <c r="B107" s="45"/>
      <c r="C107" s="46"/>
      <c r="D107" s="46"/>
      <c r="E107" s="46"/>
      <c r="F107" s="46"/>
      <c r="G107" s="46"/>
      <c r="H107" s="46"/>
      <c r="I107" s="46"/>
      <c r="J107" s="46"/>
      <c r="K107" s="46"/>
      <c r="L107" s="31"/>
    </row>
    <row r="108" spans="2:47" s="1" customFormat="1" ht="24.95" customHeight="1">
      <c r="B108" s="31"/>
      <c r="C108" s="20" t="s">
        <v>133</v>
      </c>
      <c r="L108" s="31"/>
    </row>
    <row r="109" spans="2:47" s="1" customFormat="1" ht="6.95" customHeight="1">
      <c r="B109" s="31"/>
      <c r="L109" s="31"/>
    </row>
    <row r="110" spans="2:47" s="1" customFormat="1" ht="12" customHeight="1">
      <c r="B110" s="31"/>
      <c r="C110" s="26" t="s">
        <v>16</v>
      </c>
      <c r="L110" s="31"/>
    </row>
    <row r="111" spans="2:47" s="1" customFormat="1" ht="16.5" customHeight="1">
      <c r="B111" s="31"/>
      <c r="E111" s="237" t="str">
        <f>E7</f>
        <v>Nemocnice TGM Hodonín, PD modernizace OS</v>
      </c>
      <c r="F111" s="238"/>
      <c r="G111" s="238"/>
      <c r="H111" s="238"/>
      <c r="L111" s="31"/>
    </row>
    <row r="112" spans="2:47" ht="12" customHeight="1">
      <c r="B112" s="19"/>
      <c r="C112" s="26" t="s">
        <v>122</v>
      </c>
      <c r="L112" s="19"/>
    </row>
    <row r="113" spans="2:65" s="1" customFormat="1" ht="16.5" customHeight="1">
      <c r="B113" s="31"/>
      <c r="E113" s="237" t="s">
        <v>1314</v>
      </c>
      <c r="F113" s="236"/>
      <c r="G113" s="236"/>
      <c r="H113" s="236"/>
      <c r="L113" s="31"/>
    </row>
    <row r="114" spans="2:65" s="1" customFormat="1" ht="12" customHeight="1">
      <c r="B114" s="31"/>
      <c r="C114" s="26" t="s">
        <v>124</v>
      </c>
      <c r="L114" s="31"/>
    </row>
    <row r="115" spans="2:65" s="1" customFormat="1" ht="16.5" customHeight="1">
      <c r="B115" s="31"/>
      <c r="E115" s="231" t="str">
        <f>E11</f>
        <v>PS02 - Rozvody mediciálních plynů</v>
      </c>
      <c r="F115" s="236"/>
      <c r="G115" s="236"/>
      <c r="H115" s="236"/>
      <c r="L115" s="31"/>
    </row>
    <row r="116" spans="2:65" s="1" customFormat="1" ht="6.95" customHeight="1">
      <c r="B116" s="31"/>
      <c r="L116" s="31"/>
    </row>
    <row r="117" spans="2:65" s="1" customFormat="1" ht="12" customHeight="1">
      <c r="B117" s="31"/>
      <c r="C117" s="26" t="s">
        <v>20</v>
      </c>
      <c r="F117" s="24" t="str">
        <f>F14</f>
        <v xml:space="preserve"> </v>
      </c>
      <c r="I117" s="26" t="s">
        <v>22</v>
      </c>
      <c r="J117" s="51" t="str">
        <f>IF(J14="","",J14)</f>
        <v>7.2.2023</v>
      </c>
      <c r="L117" s="31"/>
    </row>
    <row r="118" spans="2:65" s="1" customFormat="1" ht="6.95" customHeight="1">
      <c r="B118" s="31"/>
      <c r="L118" s="31"/>
    </row>
    <row r="119" spans="2:65" s="1" customFormat="1" ht="15.2" customHeight="1">
      <c r="B119" s="31"/>
      <c r="C119" s="26" t="s">
        <v>24</v>
      </c>
      <c r="F119" s="24" t="str">
        <f>E17</f>
        <v xml:space="preserve"> </v>
      </c>
      <c r="I119" s="26" t="s">
        <v>29</v>
      </c>
      <c r="J119" s="29" t="str">
        <f>E23</f>
        <v xml:space="preserve"> </v>
      </c>
      <c r="L119" s="31"/>
    </row>
    <row r="120" spans="2:65" s="1" customFormat="1" ht="15.2" customHeight="1">
      <c r="B120" s="31"/>
      <c r="C120" s="26" t="s">
        <v>27</v>
      </c>
      <c r="F120" s="24" t="str">
        <f>IF(E20="","",E20)</f>
        <v>Vyplň údaj</v>
      </c>
      <c r="I120" s="26" t="s">
        <v>31</v>
      </c>
      <c r="J120" s="29" t="str">
        <f>E26</f>
        <v xml:space="preserve"> </v>
      </c>
      <c r="L120" s="31"/>
    </row>
    <row r="121" spans="2:65" s="1" customFormat="1" ht="10.35" customHeight="1">
      <c r="B121" s="31"/>
      <c r="L121" s="31"/>
    </row>
    <row r="122" spans="2:65" s="9" customFormat="1" ht="29.25" customHeight="1">
      <c r="B122" s="111"/>
      <c r="C122" s="112" t="s">
        <v>134</v>
      </c>
      <c r="D122" s="113" t="s">
        <v>58</v>
      </c>
      <c r="E122" s="113" t="s">
        <v>54</v>
      </c>
      <c r="F122" s="113" t="s">
        <v>55</v>
      </c>
      <c r="G122" s="113" t="s">
        <v>135</v>
      </c>
      <c r="H122" s="113" t="s">
        <v>136</v>
      </c>
      <c r="I122" s="113" t="s">
        <v>137</v>
      </c>
      <c r="J122" s="114" t="s">
        <v>128</v>
      </c>
      <c r="K122" s="115" t="s">
        <v>138</v>
      </c>
      <c r="L122" s="111"/>
      <c r="M122" s="58" t="s">
        <v>1</v>
      </c>
      <c r="N122" s="59" t="s">
        <v>37</v>
      </c>
      <c r="O122" s="59" t="s">
        <v>139</v>
      </c>
      <c r="P122" s="59" t="s">
        <v>140</v>
      </c>
      <c r="Q122" s="59" t="s">
        <v>141</v>
      </c>
      <c r="R122" s="59" t="s">
        <v>142</v>
      </c>
      <c r="S122" s="59" t="s">
        <v>143</v>
      </c>
      <c r="T122" s="59" t="s">
        <v>144</v>
      </c>
      <c r="U122" s="60" t="s">
        <v>145</v>
      </c>
    </row>
    <row r="123" spans="2:65" s="1" customFormat="1" ht="22.9" customHeight="1">
      <c r="B123" s="31"/>
      <c r="C123" s="63" t="s">
        <v>146</v>
      </c>
      <c r="J123" s="116">
        <f>BK123</f>
        <v>0</v>
      </c>
      <c r="L123" s="31"/>
      <c r="M123" s="61"/>
      <c r="N123" s="52"/>
      <c r="O123" s="52"/>
      <c r="P123" s="117">
        <f>P124+P147+P150</f>
        <v>0</v>
      </c>
      <c r="Q123" s="52"/>
      <c r="R123" s="117">
        <f>R124+R147+R150</f>
        <v>0</v>
      </c>
      <c r="S123" s="52"/>
      <c r="T123" s="117">
        <f>T124+T147+T150</f>
        <v>0</v>
      </c>
      <c r="U123" s="53"/>
      <c r="AT123" s="16" t="s">
        <v>72</v>
      </c>
      <c r="AU123" s="16" t="s">
        <v>130</v>
      </c>
      <c r="BK123" s="118">
        <f>BK124+BK147+BK150</f>
        <v>0</v>
      </c>
    </row>
    <row r="124" spans="2:65" s="10" customFormat="1" ht="25.9" customHeight="1">
      <c r="B124" s="119"/>
      <c r="D124" s="120" t="s">
        <v>72</v>
      </c>
      <c r="E124" s="121" t="s">
        <v>1319</v>
      </c>
      <c r="F124" s="121" t="s">
        <v>1320</v>
      </c>
      <c r="I124" s="122"/>
      <c r="J124" s="123">
        <f>BK124</f>
        <v>0</v>
      </c>
      <c r="L124" s="119"/>
      <c r="M124" s="124"/>
      <c r="P124" s="125">
        <f>SUM(P125:P146)</f>
        <v>0</v>
      </c>
      <c r="R124" s="125">
        <f>SUM(R125:R146)</f>
        <v>0</v>
      </c>
      <c r="T124" s="125">
        <f>SUM(T125:T146)</f>
        <v>0</v>
      </c>
      <c r="U124" s="126"/>
      <c r="AR124" s="120" t="s">
        <v>79</v>
      </c>
      <c r="AT124" s="127" t="s">
        <v>72</v>
      </c>
      <c r="AU124" s="127" t="s">
        <v>12</v>
      </c>
      <c r="AY124" s="120" t="s">
        <v>148</v>
      </c>
      <c r="BK124" s="128">
        <f>SUM(BK125:BK146)</f>
        <v>0</v>
      </c>
    </row>
    <row r="125" spans="2:65" s="1" customFormat="1" ht="16.5" customHeight="1">
      <c r="B125" s="31"/>
      <c r="C125" s="129" t="s">
        <v>12</v>
      </c>
      <c r="D125" s="129" t="s">
        <v>149</v>
      </c>
      <c r="E125" s="130" t="s">
        <v>1321</v>
      </c>
      <c r="F125" s="131" t="s">
        <v>1322</v>
      </c>
      <c r="G125" s="132" t="s">
        <v>252</v>
      </c>
      <c r="H125" s="133">
        <v>95</v>
      </c>
      <c r="I125" s="134"/>
      <c r="J125" s="135">
        <f>ROUND(I125*H125,2)</f>
        <v>0</v>
      </c>
      <c r="K125" s="136"/>
      <c r="L125" s="31"/>
      <c r="M125" s="137" t="s">
        <v>1</v>
      </c>
      <c r="N125" s="138" t="s">
        <v>38</v>
      </c>
      <c r="P125" s="139">
        <f>O125*H125</f>
        <v>0</v>
      </c>
      <c r="Q125" s="139">
        <v>0</v>
      </c>
      <c r="R125" s="139">
        <f>Q125*H125</f>
        <v>0</v>
      </c>
      <c r="S125" s="139">
        <v>0</v>
      </c>
      <c r="T125" s="139">
        <f>S125*H125</f>
        <v>0</v>
      </c>
      <c r="U125" s="140" t="s">
        <v>1</v>
      </c>
      <c r="AR125" s="141" t="s">
        <v>153</v>
      </c>
      <c r="AT125" s="141" t="s">
        <v>149</v>
      </c>
      <c r="AU125" s="141" t="s">
        <v>79</v>
      </c>
      <c r="AY125" s="16" t="s">
        <v>148</v>
      </c>
      <c r="BE125" s="142">
        <f>IF(N125="základní",J125,0)</f>
        <v>0</v>
      </c>
      <c r="BF125" s="142">
        <f>IF(N125="snížená",J125,0)</f>
        <v>0</v>
      </c>
      <c r="BG125" s="142">
        <f>IF(N125="zákl. přenesená",J125,0)</f>
        <v>0</v>
      </c>
      <c r="BH125" s="142">
        <f>IF(N125="sníž. přenesená",J125,0)</f>
        <v>0</v>
      </c>
      <c r="BI125" s="142">
        <f>IF(N125="nulová",J125,0)</f>
        <v>0</v>
      </c>
      <c r="BJ125" s="16" t="s">
        <v>79</v>
      </c>
      <c r="BK125" s="142">
        <f>ROUND(I125*H125,2)</f>
        <v>0</v>
      </c>
      <c r="BL125" s="16" t="s">
        <v>153</v>
      </c>
      <c r="BM125" s="141" t="s">
        <v>81</v>
      </c>
    </row>
    <row r="126" spans="2:65" s="1" customFormat="1">
      <c r="B126" s="31"/>
      <c r="D126" s="143" t="s">
        <v>154</v>
      </c>
      <c r="F126" s="144" t="s">
        <v>1323</v>
      </c>
      <c r="I126" s="145"/>
      <c r="L126" s="31"/>
      <c r="M126" s="146"/>
      <c r="U126" s="55"/>
      <c r="AT126" s="16" t="s">
        <v>154</v>
      </c>
      <c r="AU126" s="16" t="s">
        <v>79</v>
      </c>
    </row>
    <row r="127" spans="2:65" s="1" customFormat="1" ht="16.5" customHeight="1">
      <c r="B127" s="31"/>
      <c r="C127" s="129" t="s">
        <v>12</v>
      </c>
      <c r="D127" s="129" t="s">
        <v>149</v>
      </c>
      <c r="E127" s="130" t="s">
        <v>1324</v>
      </c>
      <c r="F127" s="131" t="s">
        <v>1325</v>
      </c>
      <c r="G127" s="132" t="s">
        <v>455</v>
      </c>
      <c r="H127" s="133">
        <v>1</v>
      </c>
      <c r="I127" s="134"/>
      <c r="J127" s="135">
        <f>ROUND(I127*H127,2)</f>
        <v>0</v>
      </c>
      <c r="K127" s="136"/>
      <c r="L127" s="31"/>
      <c r="M127" s="137" t="s">
        <v>1</v>
      </c>
      <c r="N127" s="138" t="s">
        <v>38</v>
      </c>
      <c r="P127" s="139">
        <f>O127*H127</f>
        <v>0</v>
      </c>
      <c r="Q127" s="139">
        <v>0</v>
      </c>
      <c r="R127" s="139">
        <f>Q127*H127</f>
        <v>0</v>
      </c>
      <c r="S127" s="139">
        <v>0</v>
      </c>
      <c r="T127" s="139">
        <f>S127*H127</f>
        <v>0</v>
      </c>
      <c r="U127" s="140" t="s">
        <v>1</v>
      </c>
      <c r="AR127" s="141" t="s">
        <v>153</v>
      </c>
      <c r="AT127" s="141" t="s">
        <v>149</v>
      </c>
      <c r="AU127" s="141" t="s">
        <v>79</v>
      </c>
      <c r="AY127" s="16" t="s">
        <v>148</v>
      </c>
      <c r="BE127" s="142">
        <f>IF(N127="základní",J127,0)</f>
        <v>0</v>
      </c>
      <c r="BF127" s="142">
        <f>IF(N127="snížená",J127,0)</f>
        <v>0</v>
      </c>
      <c r="BG127" s="142">
        <f>IF(N127="zákl. přenesená",J127,0)</f>
        <v>0</v>
      </c>
      <c r="BH127" s="142">
        <f>IF(N127="sníž. přenesená",J127,0)</f>
        <v>0</v>
      </c>
      <c r="BI127" s="142">
        <f>IF(N127="nulová",J127,0)</f>
        <v>0</v>
      </c>
      <c r="BJ127" s="16" t="s">
        <v>79</v>
      </c>
      <c r="BK127" s="142">
        <f>ROUND(I127*H127,2)</f>
        <v>0</v>
      </c>
      <c r="BL127" s="16" t="s">
        <v>153</v>
      </c>
      <c r="BM127" s="141" t="s">
        <v>153</v>
      </c>
    </row>
    <row r="128" spans="2:65" s="1" customFormat="1">
      <c r="B128" s="31"/>
      <c r="D128" s="143" t="s">
        <v>154</v>
      </c>
      <c r="F128" s="144" t="s">
        <v>1325</v>
      </c>
      <c r="I128" s="145"/>
      <c r="L128" s="31"/>
      <c r="M128" s="146"/>
      <c r="U128" s="55"/>
      <c r="AT128" s="16" t="s">
        <v>154</v>
      </c>
      <c r="AU128" s="16" t="s">
        <v>79</v>
      </c>
    </row>
    <row r="129" spans="2:65" s="1" customFormat="1" ht="16.5" customHeight="1">
      <c r="B129" s="31"/>
      <c r="C129" s="129" t="s">
        <v>12</v>
      </c>
      <c r="D129" s="129" t="s">
        <v>149</v>
      </c>
      <c r="E129" s="130" t="s">
        <v>1326</v>
      </c>
      <c r="F129" s="131" t="s">
        <v>1327</v>
      </c>
      <c r="G129" s="132" t="s">
        <v>1328</v>
      </c>
      <c r="H129" s="133">
        <v>200</v>
      </c>
      <c r="I129" s="134"/>
      <c r="J129" s="135">
        <f>ROUND(I129*H129,2)</f>
        <v>0</v>
      </c>
      <c r="K129" s="136"/>
      <c r="L129" s="31"/>
      <c r="M129" s="137" t="s">
        <v>1</v>
      </c>
      <c r="N129" s="138" t="s">
        <v>38</v>
      </c>
      <c r="P129" s="139">
        <f>O129*H129</f>
        <v>0</v>
      </c>
      <c r="Q129" s="139">
        <v>0</v>
      </c>
      <c r="R129" s="139">
        <f>Q129*H129</f>
        <v>0</v>
      </c>
      <c r="S129" s="139">
        <v>0</v>
      </c>
      <c r="T129" s="139">
        <f>S129*H129</f>
        <v>0</v>
      </c>
      <c r="U129" s="140" t="s">
        <v>1</v>
      </c>
      <c r="AR129" s="141" t="s">
        <v>153</v>
      </c>
      <c r="AT129" s="141" t="s">
        <v>149</v>
      </c>
      <c r="AU129" s="141" t="s">
        <v>79</v>
      </c>
      <c r="AY129" s="16" t="s">
        <v>148</v>
      </c>
      <c r="BE129" s="142">
        <f>IF(N129="základní",J129,0)</f>
        <v>0</v>
      </c>
      <c r="BF129" s="142">
        <f>IF(N129="snížená",J129,0)</f>
        <v>0</v>
      </c>
      <c r="BG129" s="142">
        <f>IF(N129="zákl. přenesená",J129,0)</f>
        <v>0</v>
      </c>
      <c r="BH129" s="142">
        <f>IF(N129="sníž. přenesená",J129,0)</f>
        <v>0</v>
      </c>
      <c r="BI129" s="142">
        <f>IF(N129="nulová",J129,0)</f>
        <v>0</v>
      </c>
      <c r="BJ129" s="16" t="s">
        <v>79</v>
      </c>
      <c r="BK129" s="142">
        <f>ROUND(I129*H129,2)</f>
        <v>0</v>
      </c>
      <c r="BL129" s="16" t="s">
        <v>153</v>
      </c>
      <c r="BM129" s="141" t="s">
        <v>168</v>
      </c>
    </row>
    <row r="130" spans="2:65" s="1" customFormat="1">
      <c r="B130" s="31"/>
      <c r="D130" s="143" t="s">
        <v>154</v>
      </c>
      <c r="F130" s="144" t="s">
        <v>1327</v>
      </c>
      <c r="I130" s="145"/>
      <c r="L130" s="31"/>
      <c r="M130" s="146"/>
      <c r="U130" s="55"/>
      <c r="AT130" s="16" t="s">
        <v>154</v>
      </c>
      <c r="AU130" s="16" t="s">
        <v>79</v>
      </c>
    </row>
    <row r="131" spans="2:65" s="1" customFormat="1" ht="16.5" customHeight="1">
      <c r="B131" s="31"/>
      <c r="C131" s="129" t="s">
        <v>12</v>
      </c>
      <c r="D131" s="129" t="s">
        <v>149</v>
      </c>
      <c r="E131" s="130" t="s">
        <v>1329</v>
      </c>
      <c r="F131" s="131" t="s">
        <v>1330</v>
      </c>
      <c r="G131" s="132" t="s">
        <v>455</v>
      </c>
      <c r="H131" s="133">
        <v>68</v>
      </c>
      <c r="I131" s="134"/>
      <c r="J131" s="135">
        <f>ROUND(I131*H131,2)</f>
        <v>0</v>
      </c>
      <c r="K131" s="136"/>
      <c r="L131" s="31"/>
      <c r="M131" s="137" t="s">
        <v>1</v>
      </c>
      <c r="N131" s="138" t="s">
        <v>38</v>
      </c>
      <c r="P131" s="139">
        <f>O131*H131</f>
        <v>0</v>
      </c>
      <c r="Q131" s="139">
        <v>0</v>
      </c>
      <c r="R131" s="139">
        <f>Q131*H131</f>
        <v>0</v>
      </c>
      <c r="S131" s="139">
        <v>0</v>
      </c>
      <c r="T131" s="139">
        <f>S131*H131</f>
        <v>0</v>
      </c>
      <c r="U131" s="140" t="s">
        <v>1</v>
      </c>
      <c r="AR131" s="141" t="s">
        <v>153</v>
      </c>
      <c r="AT131" s="141" t="s">
        <v>149</v>
      </c>
      <c r="AU131" s="141" t="s">
        <v>79</v>
      </c>
      <c r="AY131" s="16" t="s">
        <v>148</v>
      </c>
      <c r="BE131" s="142">
        <f>IF(N131="základní",J131,0)</f>
        <v>0</v>
      </c>
      <c r="BF131" s="142">
        <f>IF(N131="snížená",J131,0)</f>
        <v>0</v>
      </c>
      <c r="BG131" s="142">
        <f>IF(N131="zákl. přenesená",J131,0)</f>
        <v>0</v>
      </c>
      <c r="BH131" s="142">
        <f>IF(N131="sníž. přenesená",J131,0)</f>
        <v>0</v>
      </c>
      <c r="BI131" s="142">
        <f>IF(N131="nulová",J131,0)</f>
        <v>0</v>
      </c>
      <c r="BJ131" s="16" t="s">
        <v>79</v>
      </c>
      <c r="BK131" s="142">
        <f>ROUND(I131*H131,2)</f>
        <v>0</v>
      </c>
      <c r="BL131" s="16" t="s">
        <v>153</v>
      </c>
      <c r="BM131" s="141" t="s">
        <v>172</v>
      </c>
    </row>
    <row r="132" spans="2:65" s="1" customFormat="1">
      <c r="B132" s="31"/>
      <c r="D132" s="143" t="s">
        <v>154</v>
      </c>
      <c r="F132" s="144" t="s">
        <v>1331</v>
      </c>
      <c r="I132" s="145"/>
      <c r="L132" s="31"/>
      <c r="M132" s="146"/>
      <c r="U132" s="55"/>
      <c r="AT132" s="16" t="s">
        <v>154</v>
      </c>
      <c r="AU132" s="16" t="s">
        <v>79</v>
      </c>
    </row>
    <row r="133" spans="2:65" s="1" customFormat="1" ht="16.5" customHeight="1">
      <c r="B133" s="31"/>
      <c r="C133" s="129" t="s">
        <v>12</v>
      </c>
      <c r="D133" s="129" t="s">
        <v>149</v>
      </c>
      <c r="E133" s="130" t="s">
        <v>1332</v>
      </c>
      <c r="F133" s="131" t="s">
        <v>1333</v>
      </c>
      <c r="G133" s="132" t="s">
        <v>455</v>
      </c>
      <c r="H133" s="133">
        <v>8</v>
      </c>
      <c r="I133" s="134"/>
      <c r="J133" s="135">
        <f>ROUND(I133*H133,2)</f>
        <v>0</v>
      </c>
      <c r="K133" s="136"/>
      <c r="L133" s="31"/>
      <c r="M133" s="137" t="s">
        <v>1</v>
      </c>
      <c r="N133" s="138" t="s">
        <v>38</v>
      </c>
      <c r="P133" s="139">
        <f>O133*H133</f>
        <v>0</v>
      </c>
      <c r="Q133" s="139">
        <v>0</v>
      </c>
      <c r="R133" s="139">
        <f>Q133*H133</f>
        <v>0</v>
      </c>
      <c r="S133" s="139">
        <v>0</v>
      </c>
      <c r="T133" s="139">
        <f>S133*H133</f>
        <v>0</v>
      </c>
      <c r="U133" s="140" t="s">
        <v>1</v>
      </c>
      <c r="AR133" s="141" t="s">
        <v>153</v>
      </c>
      <c r="AT133" s="141" t="s">
        <v>149</v>
      </c>
      <c r="AU133" s="141" t="s">
        <v>79</v>
      </c>
      <c r="AY133" s="16" t="s">
        <v>148</v>
      </c>
      <c r="BE133" s="142">
        <f>IF(N133="základní",J133,0)</f>
        <v>0</v>
      </c>
      <c r="BF133" s="142">
        <f>IF(N133="snížená",J133,0)</f>
        <v>0</v>
      </c>
      <c r="BG133" s="142">
        <f>IF(N133="zákl. přenesená",J133,0)</f>
        <v>0</v>
      </c>
      <c r="BH133" s="142">
        <f>IF(N133="sníž. přenesená",J133,0)</f>
        <v>0</v>
      </c>
      <c r="BI133" s="142">
        <f>IF(N133="nulová",J133,0)</f>
        <v>0</v>
      </c>
      <c r="BJ133" s="16" t="s">
        <v>79</v>
      </c>
      <c r="BK133" s="142">
        <f>ROUND(I133*H133,2)</f>
        <v>0</v>
      </c>
      <c r="BL133" s="16" t="s">
        <v>153</v>
      </c>
      <c r="BM133" s="141" t="s">
        <v>178</v>
      </c>
    </row>
    <row r="134" spans="2:65" s="1" customFormat="1">
      <c r="B134" s="31"/>
      <c r="D134" s="143" t="s">
        <v>154</v>
      </c>
      <c r="F134" s="144" t="s">
        <v>1334</v>
      </c>
      <c r="I134" s="145"/>
      <c r="L134" s="31"/>
      <c r="M134" s="146"/>
      <c r="U134" s="55"/>
      <c r="AT134" s="16" t="s">
        <v>154</v>
      </c>
      <c r="AU134" s="16" t="s">
        <v>79</v>
      </c>
    </row>
    <row r="135" spans="2:65" s="1" customFormat="1" ht="16.5" customHeight="1">
      <c r="B135" s="31"/>
      <c r="C135" s="129" t="s">
        <v>12</v>
      </c>
      <c r="D135" s="129" t="s">
        <v>149</v>
      </c>
      <c r="E135" s="130" t="s">
        <v>1335</v>
      </c>
      <c r="F135" s="131" t="s">
        <v>1336</v>
      </c>
      <c r="G135" s="132" t="s">
        <v>455</v>
      </c>
      <c r="H135" s="133">
        <v>64</v>
      </c>
      <c r="I135" s="134"/>
      <c r="J135" s="135">
        <f>ROUND(I135*H135,2)</f>
        <v>0</v>
      </c>
      <c r="K135" s="136"/>
      <c r="L135" s="31"/>
      <c r="M135" s="137" t="s">
        <v>1</v>
      </c>
      <c r="N135" s="138" t="s">
        <v>38</v>
      </c>
      <c r="P135" s="139">
        <f>O135*H135</f>
        <v>0</v>
      </c>
      <c r="Q135" s="139">
        <v>0</v>
      </c>
      <c r="R135" s="139">
        <f>Q135*H135</f>
        <v>0</v>
      </c>
      <c r="S135" s="139">
        <v>0</v>
      </c>
      <c r="T135" s="139">
        <f>S135*H135</f>
        <v>0</v>
      </c>
      <c r="U135" s="140" t="s">
        <v>1</v>
      </c>
      <c r="AR135" s="141" t="s">
        <v>153</v>
      </c>
      <c r="AT135" s="141" t="s">
        <v>149</v>
      </c>
      <c r="AU135" s="141" t="s">
        <v>79</v>
      </c>
      <c r="AY135" s="16" t="s">
        <v>148</v>
      </c>
      <c r="BE135" s="142">
        <f>IF(N135="základní",J135,0)</f>
        <v>0</v>
      </c>
      <c r="BF135" s="142">
        <f>IF(N135="snížená",J135,0)</f>
        <v>0</v>
      </c>
      <c r="BG135" s="142">
        <f>IF(N135="zákl. přenesená",J135,0)</f>
        <v>0</v>
      </c>
      <c r="BH135" s="142">
        <f>IF(N135="sníž. přenesená",J135,0)</f>
        <v>0</v>
      </c>
      <c r="BI135" s="142">
        <f>IF(N135="nulová",J135,0)</f>
        <v>0</v>
      </c>
      <c r="BJ135" s="16" t="s">
        <v>79</v>
      </c>
      <c r="BK135" s="142">
        <f>ROUND(I135*H135,2)</f>
        <v>0</v>
      </c>
      <c r="BL135" s="16" t="s">
        <v>153</v>
      </c>
      <c r="BM135" s="141" t="s">
        <v>182</v>
      </c>
    </row>
    <row r="136" spans="2:65" s="1" customFormat="1">
      <c r="B136" s="31"/>
      <c r="D136" s="143" t="s">
        <v>154</v>
      </c>
      <c r="F136" s="144" t="s">
        <v>1337</v>
      </c>
      <c r="I136" s="145"/>
      <c r="L136" s="31"/>
      <c r="M136" s="146"/>
      <c r="U136" s="55"/>
      <c r="AT136" s="16" t="s">
        <v>154</v>
      </c>
      <c r="AU136" s="16" t="s">
        <v>79</v>
      </c>
    </row>
    <row r="137" spans="2:65" s="1" customFormat="1" ht="16.5" customHeight="1">
      <c r="B137" s="31"/>
      <c r="C137" s="129" t="s">
        <v>12</v>
      </c>
      <c r="D137" s="129" t="s">
        <v>149</v>
      </c>
      <c r="E137" s="130" t="s">
        <v>1338</v>
      </c>
      <c r="F137" s="131" t="s">
        <v>1339</v>
      </c>
      <c r="G137" s="132" t="s">
        <v>252</v>
      </c>
      <c r="H137" s="133">
        <v>95</v>
      </c>
      <c r="I137" s="134"/>
      <c r="J137" s="135">
        <f>ROUND(I137*H137,2)</f>
        <v>0</v>
      </c>
      <c r="K137" s="136"/>
      <c r="L137" s="31"/>
      <c r="M137" s="137" t="s">
        <v>1</v>
      </c>
      <c r="N137" s="138" t="s">
        <v>38</v>
      </c>
      <c r="P137" s="139">
        <f>O137*H137</f>
        <v>0</v>
      </c>
      <c r="Q137" s="139">
        <v>0</v>
      </c>
      <c r="R137" s="139">
        <f>Q137*H137</f>
        <v>0</v>
      </c>
      <c r="S137" s="139">
        <v>0</v>
      </c>
      <c r="T137" s="139">
        <f>S137*H137</f>
        <v>0</v>
      </c>
      <c r="U137" s="140" t="s">
        <v>1</v>
      </c>
      <c r="AR137" s="141" t="s">
        <v>153</v>
      </c>
      <c r="AT137" s="141" t="s">
        <v>149</v>
      </c>
      <c r="AU137" s="141" t="s">
        <v>79</v>
      </c>
      <c r="AY137" s="16" t="s">
        <v>148</v>
      </c>
      <c r="BE137" s="142">
        <f>IF(N137="základní",J137,0)</f>
        <v>0</v>
      </c>
      <c r="BF137" s="142">
        <f>IF(N137="snížená",J137,0)</f>
        <v>0</v>
      </c>
      <c r="BG137" s="142">
        <f>IF(N137="zákl. přenesená",J137,0)</f>
        <v>0</v>
      </c>
      <c r="BH137" s="142">
        <f>IF(N137="sníž. přenesená",J137,0)</f>
        <v>0</v>
      </c>
      <c r="BI137" s="142">
        <f>IF(N137="nulová",J137,0)</f>
        <v>0</v>
      </c>
      <c r="BJ137" s="16" t="s">
        <v>79</v>
      </c>
      <c r="BK137" s="142">
        <f>ROUND(I137*H137,2)</f>
        <v>0</v>
      </c>
      <c r="BL137" s="16" t="s">
        <v>153</v>
      </c>
      <c r="BM137" s="141" t="s">
        <v>189</v>
      </c>
    </row>
    <row r="138" spans="2:65" s="1" customFormat="1">
      <c r="B138" s="31"/>
      <c r="D138" s="143" t="s">
        <v>154</v>
      </c>
      <c r="F138" s="144" t="s">
        <v>1339</v>
      </c>
      <c r="I138" s="145"/>
      <c r="L138" s="31"/>
      <c r="M138" s="146"/>
      <c r="U138" s="55"/>
      <c r="AT138" s="16" t="s">
        <v>154</v>
      </c>
      <c r="AU138" s="16" t="s">
        <v>79</v>
      </c>
    </row>
    <row r="139" spans="2:65" s="1" customFormat="1" ht="16.5" customHeight="1">
      <c r="B139" s="31"/>
      <c r="C139" s="129" t="s">
        <v>12</v>
      </c>
      <c r="D139" s="129" t="s">
        <v>149</v>
      </c>
      <c r="E139" s="130" t="s">
        <v>1340</v>
      </c>
      <c r="F139" s="131" t="s">
        <v>1341</v>
      </c>
      <c r="G139" s="132" t="s">
        <v>252</v>
      </c>
      <c r="H139" s="133">
        <v>95</v>
      </c>
      <c r="I139" s="134"/>
      <c r="J139" s="135">
        <f>ROUND(I139*H139,2)</f>
        <v>0</v>
      </c>
      <c r="K139" s="136"/>
      <c r="L139" s="31"/>
      <c r="M139" s="137" t="s">
        <v>1</v>
      </c>
      <c r="N139" s="138" t="s">
        <v>38</v>
      </c>
      <c r="P139" s="139">
        <f>O139*H139</f>
        <v>0</v>
      </c>
      <c r="Q139" s="139">
        <v>0</v>
      </c>
      <c r="R139" s="139">
        <f>Q139*H139</f>
        <v>0</v>
      </c>
      <c r="S139" s="139">
        <v>0</v>
      </c>
      <c r="T139" s="139">
        <f>S139*H139</f>
        <v>0</v>
      </c>
      <c r="U139" s="140" t="s">
        <v>1</v>
      </c>
      <c r="AR139" s="141" t="s">
        <v>153</v>
      </c>
      <c r="AT139" s="141" t="s">
        <v>149</v>
      </c>
      <c r="AU139" s="141" t="s">
        <v>79</v>
      </c>
      <c r="AY139" s="16" t="s">
        <v>148</v>
      </c>
      <c r="BE139" s="142">
        <f>IF(N139="základní",J139,0)</f>
        <v>0</v>
      </c>
      <c r="BF139" s="142">
        <f>IF(N139="snížená",J139,0)</f>
        <v>0</v>
      </c>
      <c r="BG139" s="142">
        <f>IF(N139="zákl. přenesená",J139,0)</f>
        <v>0</v>
      </c>
      <c r="BH139" s="142">
        <f>IF(N139="sníž. přenesená",J139,0)</f>
        <v>0</v>
      </c>
      <c r="BI139" s="142">
        <f>IF(N139="nulová",J139,0)</f>
        <v>0</v>
      </c>
      <c r="BJ139" s="16" t="s">
        <v>79</v>
      </c>
      <c r="BK139" s="142">
        <f>ROUND(I139*H139,2)</f>
        <v>0</v>
      </c>
      <c r="BL139" s="16" t="s">
        <v>153</v>
      </c>
      <c r="BM139" s="141" t="s">
        <v>194</v>
      </c>
    </row>
    <row r="140" spans="2:65" s="1" customFormat="1">
      <c r="B140" s="31"/>
      <c r="D140" s="143" t="s">
        <v>154</v>
      </c>
      <c r="F140" s="144" t="s">
        <v>1341</v>
      </c>
      <c r="I140" s="145"/>
      <c r="L140" s="31"/>
      <c r="M140" s="146"/>
      <c r="U140" s="55"/>
      <c r="AT140" s="16" t="s">
        <v>154</v>
      </c>
      <c r="AU140" s="16" t="s">
        <v>79</v>
      </c>
    </row>
    <row r="141" spans="2:65" s="1" customFormat="1" ht="16.5" customHeight="1">
      <c r="B141" s="31"/>
      <c r="C141" s="129" t="s">
        <v>12</v>
      </c>
      <c r="D141" s="129" t="s">
        <v>149</v>
      </c>
      <c r="E141" s="130" t="s">
        <v>1342</v>
      </c>
      <c r="F141" s="131" t="s">
        <v>1343</v>
      </c>
      <c r="G141" s="132" t="s">
        <v>252</v>
      </c>
      <c r="H141" s="133">
        <v>95</v>
      </c>
      <c r="I141" s="134"/>
      <c r="J141" s="135">
        <f>ROUND(I141*H141,2)</f>
        <v>0</v>
      </c>
      <c r="K141" s="136"/>
      <c r="L141" s="31"/>
      <c r="M141" s="137" t="s">
        <v>1</v>
      </c>
      <c r="N141" s="138" t="s">
        <v>38</v>
      </c>
      <c r="P141" s="139">
        <f>O141*H141</f>
        <v>0</v>
      </c>
      <c r="Q141" s="139">
        <v>0</v>
      </c>
      <c r="R141" s="139">
        <f>Q141*H141</f>
        <v>0</v>
      </c>
      <c r="S141" s="139">
        <v>0</v>
      </c>
      <c r="T141" s="139">
        <f>S141*H141</f>
        <v>0</v>
      </c>
      <c r="U141" s="140" t="s">
        <v>1</v>
      </c>
      <c r="AR141" s="141" t="s">
        <v>153</v>
      </c>
      <c r="AT141" s="141" t="s">
        <v>149</v>
      </c>
      <c r="AU141" s="141" t="s">
        <v>79</v>
      </c>
      <c r="AY141" s="16" t="s">
        <v>148</v>
      </c>
      <c r="BE141" s="142">
        <f>IF(N141="základní",J141,0)</f>
        <v>0</v>
      </c>
      <c r="BF141" s="142">
        <f>IF(N141="snížená",J141,0)</f>
        <v>0</v>
      </c>
      <c r="BG141" s="142">
        <f>IF(N141="zákl. přenesená",J141,0)</f>
        <v>0</v>
      </c>
      <c r="BH141" s="142">
        <f>IF(N141="sníž. přenesená",J141,0)</f>
        <v>0</v>
      </c>
      <c r="BI141" s="142">
        <f>IF(N141="nulová",J141,0)</f>
        <v>0</v>
      </c>
      <c r="BJ141" s="16" t="s">
        <v>79</v>
      </c>
      <c r="BK141" s="142">
        <f>ROUND(I141*H141,2)</f>
        <v>0</v>
      </c>
      <c r="BL141" s="16" t="s">
        <v>153</v>
      </c>
      <c r="BM141" s="141" t="s">
        <v>198</v>
      </c>
    </row>
    <row r="142" spans="2:65" s="1" customFormat="1">
      <c r="B142" s="31"/>
      <c r="D142" s="143" t="s">
        <v>154</v>
      </c>
      <c r="F142" s="144" t="s">
        <v>1343</v>
      </c>
      <c r="I142" s="145"/>
      <c r="L142" s="31"/>
      <c r="M142" s="146"/>
      <c r="U142" s="55"/>
      <c r="AT142" s="16" t="s">
        <v>154</v>
      </c>
      <c r="AU142" s="16" t="s">
        <v>79</v>
      </c>
    </row>
    <row r="143" spans="2:65" s="1" customFormat="1" ht="16.5" customHeight="1">
      <c r="B143" s="31"/>
      <c r="C143" s="129" t="s">
        <v>12</v>
      </c>
      <c r="D143" s="129" t="s">
        <v>149</v>
      </c>
      <c r="E143" s="130" t="s">
        <v>1344</v>
      </c>
      <c r="F143" s="131" t="s">
        <v>1345</v>
      </c>
      <c r="G143" s="132" t="s">
        <v>455</v>
      </c>
      <c r="H143" s="133">
        <v>8</v>
      </c>
      <c r="I143" s="134"/>
      <c r="J143" s="135">
        <f>ROUND(I143*H143,2)</f>
        <v>0</v>
      </c>
      <c r="K143" s="136"/>
      <c r="L143" s="31"/>
      <c r="M143" s="137" t="s">
        <v>1</v>
      </c>
      <c r="N143" s="138" t="s">
        <v>38</v>
      </c>
      <c r="P143" s="139">
        <f>O143*H143</f>
        <v>0</v>
      </c>
      <c r="Q143" s="139">
        <v>0</v>
      </c>
      <c r="R143" s="139">
        <f>Q143*H143</f>
        <v>0</v>
      </c>
      <c r="S143" s="139">
        <v>0</v>
      </c>
      <c r="T143" s="139">
        <f>S143*H143</f>
        <v>0</v>
      </c>
      <c r="U143" s="140" t="s">
        <v>1</v>
      </c>
      <c r="AR143" s="141" t="s">
        <v>153</v>
      </c>
      <c r="AT143" s="141" t="s">
        <v>149</v>
      </c>
      <c r="AU143" s="141" t="s">
        <v>79</v>
      </c>
      <c r="AY143" s="16" t="s">
        <v>148</v>
      </c>
      <c r="BE143" s="142">
        <f>IF(N143="základní",J143,0)</f>
        <v>0</v>
      </c>
      <c r="BF143" s="142">
        <f>IF(N143="snížená",J143,0)</f>
        <v>0</v>
      </c>
      <c r="BG143" s="142">
        <f>IF(N143="zákl. přenesená",J143,0)</f>
        <v>0</v>
      </c>
      <c r="BH143" s="142">
        <f>IF(N143="sníž. přenesená",J143,0)</f>
        <v>0</v>
      </c>
      <c r="BI143" s="142">
        <f>IF(N143="nulová",J143,0)</f>
        <v>0</v>
      </c>
      <c r="BJ143" s="16" t="s">
        <v>79</v>
      </c>
      <c r="BK143" s="142">
        <f>ROUND(I143*H143,2)</f>
        <v>0</v>
      </c>
      <c r="BL143" s="16" t="s">
        <v>153</v>
      </c>
      <c r="BM143" s="141" t="s">
        <v>203</v>
      </c>
    </row>
    <row r="144" spans="2:65" s="1" customFormat="1">
      <c r="B144" s="31"/>
      <c r="D144" s="143" t="s">
        <v>154</v>
      </c>
      <c r="F144" s="144" t="s">
        <v>1345</v>
      </c>
      <c r="I144" s="145"/>
      <c r="L144" s="31"/>
      <c r="M144" s="146"/>
      <c r="U144" s="55"/>
      <c r="AT144" s="16" t="s">
        <v>154</v>
      </c>
      <c r="AU144" s="16" t="s">
        <v>79</v>
      </c>
    </row>
    <row r="145" spans="2:65" s="1" customFormat="1" ht="16.5" customHeight="1">
      <c r="B145" s="31"/>
      <c r="C145" s="129" t="s">
        <v>12</v>
      </c>
      <c r="D145" s="129" t="s">
        <v>149</v>
      </c>
      <c r="E145" s="130" t="s">
        <v>1346</v>
      </c>
      <c r="F145" s="131" t="s">
        <v>1347</v>
      </c>
      <c r="G145" s="132" t="s">
        <v>455</v>
      </c>
      <c r="H145" s="133">
        <v>12</v>
      </c>
      <c r="I145" s="134"/>
      <c r="J145" s="135">
        <f>ROUND(I145*H145,2)</f>
        <v>0</v>
      </c>
      <c r="K145" s="136"/>
      <c r="L145" s="31"/>
      <c r="M145" s="137" t="s">
        <v>1</v>
      </c>
      <c r="N145" s="138" t="s">
        <v>38</v>
      </c>
      <c r="P145" s="139">
        <f>O145*H145</f>
        <v>0</v>
      </c>
      <c r="Q145" s="139">
        <v>0</v>
      </c>
      <c r="R145" s="139">
        <f>Q145*H145</f>
        <v>0</v>
      </c>
      <c r="S145" s="139">
        <v>0</v>
      </c>
      <c r="T145" s="139">
        <f>S145*H145</f>
        <v>0</v>
      </c>
      <c r="U145" s="140" t="s">
        <v>1</v>
      </c>
      <c r="AR145" s="141" t="s">
        <v>153</v>
      </c>
      <c r="AT145" s="141" t="s">
        <v>149</v>
      </c>
      <c r="AU145" s="141" t="s">
        <v>79</v>
      </c>
      <c r="AY145" s="16" t="s">
        <v>148</v>
      </c>
      <c r="BE145" s="142">
        <f>IF(N145="základní",J145,0)</f>
        <v>0</v>
      </c>
      <c r="BF145" s="142">
        <f>IF(N145="snížená",J145,0)</f>
        <v>0</v>
      </c>
      <c r="BG145" s="142">
        <f>IF(N145="zákl. přenesená",J145,0)</f>
        <v>0</v>
      </c>
      <c r="BH145" s="142">
        <f>IF(N145="sníž. přenesená",J145,0)</f>
        <v>0</v>
      </c>
      <c r="BI145" s="142">
        <f>IF(N145="nulová",J145,0)</f>
        <v>0</v>
      </c>
      <c r="BJ145" s="16" t="s">
        <v>79</v>
      </c>
      <c r="BK145" s="142">
        <f>ROUND(I145*H145,2)</f>
        <v>0</v>
      </c>
      <c r="BL145" s="16" t="s">
        <v>153</v>
      </c>
      <c r="BM145" s="141" t="s">
        <v>208</v>
      </c>
    </row>
    <row r="146" spans="2:65" s="1" customFormat="1">
      <c r="B146" s="31"/>
      <c r="D146" s="143" t="s">
        <v>154</v>
      </c>
      <c r="F146" s="144" t="s">
        <v>1347</v>
      </c>
      <c r="I146" s="145"/>
      <c r="L146" s="31"/>
      <c r="M146" s="146"/>
      <c r="U146" s="55"/>
      <c r="AT146" s="16" t="s">
        <v>154</v>
      </c>
      <c r="AU146" s="16" t="s">
        <v>79</v>
      </c>
    </row>
    <row r="147" spans="2:65" s="10" customFormat="1" ht="25.9" customHeight="1">
      <c r="B147" s="119"/>
      <c r="D147" s="120" t="s">
        <v>72</v>
      </c>
      <c r="E147" s="121" t="s">
        <v>1348</v>
      </c>
      <c r="F147" s="121" t="s">
        <v>1349</v>
      </c>
      <c r="I147" s="122"/>
      <c r="J147" s="123">
        <f>BK147</f>
        <v>0</v>
      </c>
      <c r="L147" s="119"/>
      <c r="M147" s="124"/>
      <c r="P147" s="125">
        <f>SUM(P148:P149)</f>
        <v>0</v>
      </c>
      <c r="R147" s="125">
        <f>SUM(R148:R149)</f>
        <v>0</v>
      </c>
      <c r="T147" s="125">
        <f>SUM(T148:T149)</f>
        <v>0</v>
      </c>
      <c r="U147" s="126"/>
      <c r="AR147" s="120" t="s">
        <v>79</v>
      </c>
      <c r="AT147" s="127" t="s">
        <v>72</v>
      </c>
      <c r="AU147" s="127" t="s">
        <v>12</v>
      </c>
      <c r="AY147" s="120" t="s">
        <v>148</v>
      </c>
      <c r="BK147" s="128">
        <f>SUM(BK148:BK149)</f>
        <v>0</v>
      </c>
    </row>
    <row r="148" spans="2:65" s="1" customFormat="1" ht="44.25" customHeight="1">
      <c r="B148" s="31"/>
      <c r="C148" s="129" t="s">
        <v>12</v>
      </c>
      <c r="D148" s="129" t="s">
        <v>149</v>
      </c>
      <c r="E148" s="130" t="s">
        <v>1350</v>
      </c>
      <c r="F148" s="131" t="s">
        <v>1351</v>
      </c>
      <c r="G148" s="132" t="s">
        <v>455</v>
      </c>
      <c r="H148" s="133">
        <v>4</v>
      </c>
      <c r="I148" s="134"/>
      <c r="J148" s="135">
        <f>ROUND(I148*H148,2)</f>
        <v>0</v>
      </c>
      <c r="K148" s="136"/>
      <c r="L148" s="31"/>
      <c r="M148" s="137" t="s">
        <v>1</v>
      </c>
      <c r="N148" s="138" t="s">
        <v>38</v>
      </c>
      <c r="P148" s="139">
        <f>O148*H148</f>
        <v>0</v>
      </c>
      <c r="Q148" s="139">
        <v>0</v>
      </c>
      <c r="R148" s="139">
        <f>Q148*H148</f>
        <v>0</v>
      </c>
      <c r="S148" s="139">
        <v>0</v>
      </c>
      <c r="T148" s="139">
        <f>S148*H148</f>
        <v>0</v>
      </c>
      <c r="U148" s="140" t="s">
        <v>1</v>
      </c>
      <c r="AR148" s="141" t="s">
        <v>153</v>
      </c>
      <c r="AT148" s="141" t="s">
        <v>149</v>
      </c>
      <c r="AU148" s="141" t="s">
        <v>79</v>
      </c>
      <c r="AY148" s="16" t="s">
        <v>148</v>
      </c>
      <c r="BE148" s="142">
        <f>IF(N148="základní",J148,0)</f>
        <v>0</v>
      </c>
      <c r="BF148" s="142">
        <f>IF(N148="snížená",J148,0)</f>
        <v>0</v>
      </c>
      <c r="BG148" s="142">
        <f>IF(N148="zákl. přenesená",J148,0)</f>
        <v>0</v>
      </c>
      <c r="BH148" s="142">
        <f>IF(N148="sníž. přenesená",J148,0)</f>
        <v>0</v>
      </c>
      <c r="BI148" s="142">
        <f>IF(N148="nulová",J148,0)</f>
        <v>0</v>
      </c>
      <c r="BJ148" s="16" t="s">
        <v>79</v>
      </c>
      <c r="BK148" s="142">
        <f>ROUND(I148*H148,2)</f>
        <v>0</v>
      </c>
      <c r="BL148" s="16" t="s">
        <v>153</v>
      </c>
      <c r="BM148" s="141" t="s">
        <v>214</v>
      </c>
    </row>
    <row r="149" spans="2:65" s="1" customFormat="1" ht="29.25">
      <c r="B149" s="31"/>
      <c r="D149" s="143" t="s">
        <v>154</v>
      </c>
      <c r="F149" s="144" t="s">
        <v>1351</v>
      </c>
      <c r="I149" s="145"/>
      <c r="L149" s="31"/>
      <c r="M149" s="146"/>
      <c r="U149" s="55"/>
      <c r="AT149" s="16" t="s">
        <v>154</v>
      </c>
      <c r="AU149" s="16" t="s">
        <v>79</v>
      </c>
    </row>
    <row r="150" spans="2:65" s="10" customFormat="1" ht="25.9" customHeight="1">
      <c r="B150" s="119"/>
      <c r="D150" s="120" t="s">
        <v>72</v>
      </c>
      <c r="E150" s="121" t="s">
        <v>1352</v>
      </c>
      <c r="F150" s="121" t="s">
        <v>1353</v>
      </c>
      <c r="I150" s="122"/>
      <c r="J150" s="123">
        <f>BK150</f>
        <v>0</v>
      </c>
      <c r="L150" s="119"/>
      <c r="M150" s="124"/>
      <c r="P150" s="125">
        <f>SUM(P151:P160)</f>
        <v>0</v>
      </c>
      <c r="R150" s="125">
        <f>SUM(R151:R160)</f>
        <v>0</v>
      </c>
      <c r="T150" s="125">
        <f>SUM(T151:T160)</f>
        <v>0</v>
      </c>
      <c r="U150" s="126"/>
      <c r="AR150" s="120" t="s">
        <v>79</v>
      </c>
      <c r="AT150" s="127" t="s">
        <v>72</v>
      </c>
      <c r="AU150" s="127" t="s">
        <v>12</v>
      </c>
      <c r="AY150" s="120" t="s">
        <v>148</v>
      </c>
      <c r="BK150" s="128">
        <f>SUM(BK151:BK160)</f>
        <v>0</v>
      </c>
    </row>
    <row r="151" spans="2:65" s="1" customFormat="1" ht="16.5" customHeight="1">
      <c r="B151" s="31"/>
      <c r="C151" s="129" t="s">
        <v>12</v>
      </c>
      <c r="D151" s="129" t="s">
        <v>149</v>
      </c>
      <c r="E151" s="130" t="s">
        <v>1354</v>
      </c>
      <c r="F151" s="131" t="s">
        <v>1355</v>
      </c>
      <c r="G151" s="132" t="s">
        <v>455</v>
      </c>
      <c r="H151" s="133">
        <v>1</v>
      </c>
      <c r="I151" s="134"/>
      <c r="J151" s="135">
        <f>ROUND(I151*H151,2)</f>
        <v>0</v>
      </c>
      <c r="K151" s="136"/>
      <c r="L151" s="31"/>
      <c r="M151" s="137" t="s">
        <v>1</v>
      </c>
      <c r="N151" s="138" t="s">
        <v>38</v>
      </c>
      <c r="P151" s="139">
        <f>O151*H151</f>
        <v>0</v>
      </c>
      <c r="Q151" s="139">
        <v>0</v>
      </c>
      <c r="R151" s="139">
        <f>Q151*H151</f>
        <v>0</v>
      </c>
      <c r="S151" s="139">
        <v>0</v>
      </c>
      <c r="T151" s="139">
        <f>S151*H151</f>
        <v>0</v>
      </c>
      <c r="U151" s="140" t="s">
        <v>1</v>
      </c>
      <c r="AR151" s="141" t="s">
        <v>153</v>
      </c>
      <c r="AT151" s="141" t="s">
        <v>149</v>
      </c>
      <c r="AU151" s="141" t="s">
        <v>79</v>
      </c>
      <c r="AY151" s="16" t="s">
        <v>148</v>
      </c>
      <c r="BE151" s="142">
        <f>IF(N151="základní",J151,0)</f>
        <v>0</v>
      </c>
      <c r="BF151" s="142">
        <f>IF(N151="snížená",J151,0)</f>
        <v>0</v>
      </c>
      <c r="BG151" s="142">
        <f>IF(N151="zákl. přenesená",J151,0)</f>
        <v>0</v>
      </c>
      <c r="BH151" s="142">
        <f>IF(N151="sníž. přenesená",J151,0)</f>
        <v>0</v>
      </c>
      <c r="BI151" s="142">
        <f>IF(N151="nulová",J151,0)</f>
        <v>0</v>
      </c>
      <c r="BJ151" s="16" t="s">
        <v>79</v>
      </c>
      <c r="BK151" s="142">
        <f>ROUND(I151*H151,2)</f>
        <v>0</v>
      </c>
      <c r="BL151" s="16" t="s">
        <v>153</v>
      </c>
      <c r="BM151" s="141" t="s">
        <v>314</v>
      </c>
    </row>
    <row r="152" spans="2:65" s="1" customFormat="1">
      <c r="B152" s="31"/>
      <c r="D152" s="143" t="s">
        <v>154</v>
      </c>
      <c r="F152" s="144" t="s">
        <v>1355</v>
      </c>
      <c r="I152" s="145"/>
      <c r="L152" s="31"/>
      <c r="M152" s="146"/>
      <c r="U152" s="55"/>
      <c r="AT152" s="16" t="s">
        <v>154</v>
      </c>
      <c r="AU152" s="16" t="s">
        <v>79</v>
      </c>
    </row>
    <row r="153" spans="2:65" s="1" customFormat="1" ht="21.75" customHeight="1">
      <c r="B153" s="31"/>
      <c r="C153" s="129" t="s">
        <v>12</v>
      </c>
      <c r="D153" s="129" t="s">
        <v>149</v>
      </c>
      <c r="E153" s="130" t="s">
        <v>1356</v>
      </c>
      <c r="F153" s="131" t="s">
        <v>1357</v>
      </c>
      <c r="G153" s="132" t="s">
        <v>455</v>
      </c>
      <c r="H153" s="133">
        <v>1</v>
      </c>
      <c r="I153" s="134"/>
      <c r="J153" s="135">
        <f>ROUND(I153*H153,2)</f>
        <v>0</v>
      </c>
      <c r="K153" s="136"/>
      <c r="L153" s="31"/>
      <c r="M153" s="137" t="s">
        <v>1</v>
      </c>
      <c r="N153" s="138" t="s">
        <v>38</v>
      </c>
      <c r="P153" s="139">
        <f>O153*H153</f>
        <v>0</v>
      </c>
      <c r="Q153" s="139">
        <v>0</v>
      </c>
      <c r="R153" s="139">
        <f>Q153*H153</f>
        <v>0</v>
      </c>
      <c r="S153" s="139">
        <v>0</v>
      </c>
      <c r="T153" s="139">
        <f>S153*H153</f>
        <v>0</v>
      </c>
      <c r="U153" s="140" t="s">
        <v>1</v>
      </c>
      <c r="AR153" s="141" t="s">
        <v>153</v>
      </c>
      <c r="AT153" s="141" t="s">
        <v>149</v>
      </c>
      <c r="AU153" s="141" t="s">
        <v>79</v>
      </c>
      <c r="AY153" s="16" t="s">
        <v>148</v>
      </c>
      <c r="BE153" s="142">
        <f>IF(N153="základní",J153,0)</f>
        <v>0</v>
      </c>
      <c r="BF153" s="142">
        <f>IF(N153="snížená",J153,0)</f>
        <v>0</v>
      </c>
      <c r="BG153" s="142">
        <f>IF(N153="zákl. přenesená",J153,0)</f>
        <v>0</v>
      </c>
      <c r="BH153" s="142">
        <f>IF(N153="sníž. přenesená",J153,0)</f>
        <v>0</v>
      </c>
      <c r="BI153" s="142">
        <f>IF(N153="nulová",J153,0)</f>
        <v>0</v>
      </c>
      <c r="BJ153" s="16" t="s">
        <v>79</v>
      </c>
      <c r="BK153" s="142">
        <f>ROUND(I153*H153,2)</f>
        <v>0</v>
      </c>
      <c r="BL153" s="16" t="s">
        <v>153</v>
      </c>
      <c r="BM153" s="141" t="s">
        <v>322</v>
      </c>
    </row>
    <row r="154" spans="2:65" s="1" customFormat="1">
      <c r="B154" s="31"/>
      <c r="D154" s="143" t="s">
        <v>154</v>
      </c>
      <c r="F154" s="144" t="s">
        <v>1357</v>
      </c>
      <c r="I154" s="145"/>
      <c r="L154" s="31"/>
      <c r="M154" s="146"/>
      <c r="U154" s="55"/>
      <c r="AT154" s="16" t="s">
        <v>154</v>
      </c>
      <c r="AU154" s="16" t="s">
        <v>79</v>
      </c>
    </row>
    <row r="155" spans="2:65" s="1" customFormat="1" ht="16.5" customHeight="1">
      <c r="B155" s="31"/>
      <c r="C155" s="129" t="s">
        <v>12</v>
      </c>
      <c r="D155" s="129" t="s">
        <v>149</v>
      </c>
      <c r="E155" s="130" t="s">
        <v>1358</v>
      </c>
      <c r="F155" s="131" t="s">
        <v>1359</v>
      </c>
      <c r="G155" s="132" t="s">
        <v>455</v>
      </c>
      <c r="H155" s="133">
        <v>1</v>
      </c>
      <c r="I155" s="134"/>
      <c r="J155" s="135">
        <f>ROUND(I155*H155,2)</f>
        <v>0</v>
      </c>
      <c r="K155" s="136"/>
      <c r="L155" s="31"/>
      <c r="M155" s="137" t="s">
        <v>1</v>
      </c>
      <c r="N155" s="138" t="s">
        <v>38</v>
      </c>
      <c r="P155" s="139">
        <f>O155*H155</f>
        <v>0</v>
      </c>
      <c r="Q155" s="139">
        <v>0</v>
      </c>
      <c r="R155" s="139">
        <f>Q155*H155</f>
        <v>0</v>
      </c>
      <c r="S155" s="139">
        <v>0</v>
      </c>
      <c r="T155" s="139">
        <f>S155*H155</f>
        <v>0</v>
      </c>
      <c r="U155" s="140" t="s">
        <v>1</v>
      </c>
      <c r="AR155" s="141" t="s">
        <v>153</v>
      </c>
      <c r="AT155" s="141" t="s">
        <v>149</v>
      </c>
      <c r="AU155" s="141" t="s">
        <v>79</v>
      </c>
      <c r="AY155" s="16" t="s">
        <v>148</v>
      </c>
      <c r="BE155" s="142">
        <f>IF(N155="základní",J155,0)</f>
        <v>0</v>
      </c>
      <c r="BF155" s="142">
        <f>IF(N155="snížená",J155,0)</f>
        <v>0</v>
      </c>
      <c r="BG155" s="142">
        <f>IF(N155="zákl. přenesená",J155,0)</f>
        <v>0</v>
      </c>
      <c r="BH155" s="142">
        <f>IF(N155="sníž. přenesená",J155,0)</f>
        <v>0</v>
      </c>
      <c r="BI155" s="142">
        <f>IF(N155="nulová",J155,0)</f>
        <v>0</v>
      </c>
      <c r="BJ155" s="16" t="s">
        <v>79</v>
      </c>
      <c r="BK155" s="142">
        <f>ROUND(I155*H155,2)</f>
        <v>0</v>
      </c>
      <c r="BL155" s="16" t="s">
        <v>153</v>
      </c>
      <c r="BM155" s="141" t="s">
        <v>334</v>
      </c>
    </row>
    <row r="156" spans="2:65" s="1" customFormat="1">
      <c r="B156" s="31"/>
      <c r="D156" s="143" t="s">
        <v>154</v>
      </c>
      <c r="F156" s="144" t="s">
        <v>1359</v>
      </c>
      <c r="I156" s="145"/>
      <c r="L156" s="31"/>
      <c r="M156" s="146"/>
      <c r="U156" s="55"/>
      <c r="AT156" s="16" t="s">
        <v>154</v>
      </c>
      <c r="AU156" s="16" t="s">
        <v>79</v>
      </c>
    </row>
    <row r="157" spans="2:65" s="1" customFormat="1" ht="16.5" customHeight="1">
      <c r="B157" s="31"/>
      <c r="C157" s="129" t="s">
        <v>12</v>
      </c>
      <c r="D157" s="129" t="s">
        <v>149</v>
      </c>
      <c r="E157" s="130" t="s">
        <v>1360</v>
      </c>
      <c r="F157" s="131" t="s">
        <v>1361</v>
      </c>
      <c r="G157" s="132" t="s">
        <v>455</v>
      </c>
      <c r="H157" s="133">
        <v>1</v>
      </c>
      <c r="I157" s="134"/>
      <c r="J157" s="135">
        <f>ROUND(I157*H157,2)</f>
        <v>0</v>
      </c>
      <c r="K157" s="136"/>
      <c r="L157" s="31"/>
      <c r="M157" s="137" t="s">
        <v>1</v>
      </c>
      <c r="N157" s="138" t="s">
        <v>38</v>
      </c>
      <c r="P157" s="139">
        <f>O157*H157</f>
        <v>0</v>
      </c>
      <c r="Q157" s="139">
        <v>0</v>
      </c>
      <c r="R157" s="139">
        <f>Q157*H157</f>
        <v>0</v>
      </c>
      <c r="S157" s="139">
        <v>0</v>
      </c>
      <c r="T157" s="139">
        <f>S157*H157</f>
        <v>0</v>
      </c>
      <c r="U157" s="140" t="s">
        <v>1</v>
      </c>
      <c r="AR157" s="141" t="s">
        <v>153</v>
      </c>
      <c r="AT157" s="141" t="s">
        <v>149</v>
      </c>
      <c r="AU157" s="141" t="s">
        <v>79</v>
      </c>
      <c r="AY157" s="16" t="s">
        <v>148</v>
      </c>
      <c r="BE157" s="142">
        <f>IF(N157="základní",J157,0)</f>
        <v>0</v>
      </c>
      <c r="BF157" s="142">
        <f>IF(N157="snížená",J157,0)</f>
        <v>0</v>
      </c>
      <c r="BG157" s="142">
        <f>IF(N157="zákl. přenesená",J157,0)</f>
        <v>0</v>
      </c>
      <c r="BH157" s="142">
        <f>IF(N157="sníž. přenesená",J157,0)</f>
        <v>0</v>
      </c>
      <c r="BI157" s="142">
        <f>IF(N157="nulová",J157,0)</f>
        <v>0</v>
      </c>
      <c r="BJ157" s="16" t="s">
        <v>79</v>
      </c>
      <c r="BK157" s="142">
        <f>ROUND(I157*H157,2)</f>
        <v>0</v>
      </c>
      <c r="BL157" s="16" t="s">
        <v>153</v>
      </c>
      <c r="BM157" s="141" t="s">
        <v>341</v>
      </c>
    </row>
    <row r="158" spans="2:65" s="1" customFormat="1">
      <c r="B158" s="31"/>
      <c r="D158" s="143" t="s">
        <v>154</v>
      </c>
      <c r="F158" s="144" t="s">
        <v>1361</v>
      </c>
      <c r="I158" s="145"/>
      <c r="L158" s="31"/>
      <c r="M158" s="146"/>
      <c r="U158" s="55"/>
      <c r="AT158" s="16" t="s">
        <v>154</v>
      </c>
      <c r="AU158" s="16" t="s">
        <v>79</v>
      </c>
    </row>
    <row r="159" spans="2:65" s="1" customFormat="1" ht="16.5" customHeight="1">
      <c r="B159" s="31"/>
      <c r="C159" s="129" t="s">
        <v>12</v>
      </c>
      <c r="D159" s="129" t="s">
        <v>149</v>
      </c>
      <c r="E159" s="130" t="s">
        <v>1362</v>
      </c>
      <c r="F159" s="131" t="s">
        <v>1363</v>
      </c>
      <c r="G159" s="132" t="s">
        <v>455</v>
      </c>
      <c r="H159" s="133">
        <v>1</v>
      </c>
      <c r="I159" s="134"/>
      <c r="J159" s="135">
        <f>ROUND(I159*H159,2)</f>
        <v>0</v>
      </c>
      <c r="K159" s="136"/>
      <c r="L159" s="31"/>
      <c r="M159" s="137" t="s">
        <v>1</v>
      </c>
      <c r="N159" s="138" t="s">
        <v>38</v>
      </c>
      <c r="P159" s="139">
        <f>O159*H159</f>
        <v>0</v>
      </c>
      <c r="Q159" s="139">
        <v>0</v>
      </c>
      <c r="R159" s="139">
        <f>Q159*H159</f>
        <v>0</v>
      </c>
      <c r="S159" s="139">
        <v>0</v>
      </c>
      <c r="T159" s="139">
        <f>S159*H159</f>
        <v>0</v>
      </c>
      <c r="U159" s="140" t="s">
        <v>1</v>
      </c>
      <c r="AR159" s="141" t="s">
        <v>153</v>
      </c>
      <c r="AT159" s="141" t="s">
        <v>149</v>
      </c>
      <c r="AU159" s="141" t="s">
        <v>79</v>
      </c>
      <c r="AY159" s="16" t="s">
        <v>148</v>
      </c>
      <c r="BE159" s="142">
        <f>IF(N159="základní",J159,0)</f>
        <v>0</v>
      </c>
      <c r="BF159" s="142">
        <f>IF(N159="snížená",J159,0)</f>
        <v>0</v>
      </c>
      <c r="BG159" s="142">
        <f>IF(N159="zákl. přenesená",J159,0)</f>
        <v>0</v>
      </c>
      <c r="BH159" s="142">
        <f>IF(N159="sníž. přenesená",J159,0)</f>
        <v>0</v>
      </c>
      <c r="BI159" s="142">
        <f>IF(N159="nulová",J159,0)</f>
        <v>0</v>
      </c>
      <c r="BJ159" s="16" t="s">
        <v>79</v>
      </c>
      <c r="BK159" s="142">
        <f>ROUND(I159*H159,2)</f>
        <v>0</v>
      </c>
      <c r="BL159" s="16" t="s">
        <v>153</v>
      </c>
      <c r="BM159" s="141" t="s">
        <v>348</v>
      </c>
    </row>
    <row r="160" spans="2:65" s="1" customFormat="1">
      <c r="B160" s="31"/>
      <c r="D160" s="143" t="s">
        <v>154</v>
      </c>
      <c r="F160" s="144" t="s">
        <v>1363</v>
      </c>
      <c r="I160" s="145"/>
      <c r="L160" s="31"/>
      <c r="M160" s="170"/>
      <c r="N160" s="171"/>
      <c r="O160" s="171"/>
      <c r="P160" s="171"/>
      <c r="Q160" s="171"/>
      <c r="R160" s="171"/>
      <c r="S160" s="171"/>
      <c r="T160" s="171"/>
      <c r="U160" s="172"/>
      <c r="AT160" s="16" t="s">
        <v>154</v>
      </c>
      <c r="AU160" s="16" t="s">
        <v>79</v>
      </c>
    </row>
    <row r="161" spans="2:12" s="1" customFormat="1" ht="6.95" customHeight="1">
      <c r="B161" s="43"/>
      <c r="C161" s="44"/>
      <c r="D161" s="44"/>
      <c r="E161" s="44"/>
      <c r="F161" s="44"/>
      <c r="G161" s="44"/>
      <c r="H161" s="44"/>
      <c r="I161" s="44"/>
      <c r="J161" s="44"/>
      <c r="K161" s="44"/>
      <c r="L161" s="31"/>
    </row>
  </sheetData>
  <sheetProtection algorithmName="SHA-512" hashValue="/CdrfL5ClfP+jHn+686L0JL1ZiTNPdRQZrVvwungiWWF+fNoWxjW3ncg59/BfXaE96655Zi1j8vOM4NUjCv7GQ==" saltValue="BQPV7p+0NkUkSmLv48Gcs+kvwEnKBGvcaxEth3p+hXTsxHpfLJEyfnSzTPvpI86fIkrYJxJD6j7+TVF22qFxAQ==" spinCount="100000" sheet="1" objects="1" scenarios="1" formatColumns="0" formatRows="0" autoFilter="0"/>
  <autoFilter ref="C122:K160" xr:uid="{00000000-0009-0000-0000-000008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89F032BCD0E4CA4191F0254D4B0A1C2A" ma:contentTypeVersion="13" ma:contentTypeDescription="Vytvoří nový dokument" ma:contentTypeScope="" ma:versionID="8fbe1bc22c9c2e973d199961be522213">
  <xsd:schema xmlns:xsd="http://www.w3.org/2001/XMLSchema" xmlns:xs="http://www.w3.org/2001/XMLSchema" xmlns:p="http://schemas.microsoft.com/office/2006/metadata/properties" xmlns:ns2="4c274fb8-ee70-4b92-a29a-50f614e68c01" xmlns:ns3="0d870aef-2378-4447-b265-4872d3cd96bb" targetNamespace="http://schemas.microsoft.com/office/2006/metadata/properties" ma:root="true" ma:fieldsID="17ee712a09d8e403b41f2c94eef96228" ns2:_="" ns3:_="">
    <xsd:import namespace="4c274fb8-ee70-4b92-a29a-50f614e68c01"/>
    <xsd:import namespace="0d870aef-2378-4447-b265-4872d3cd96bb"/>
    <xsd:element name="properties">
      <xsd:complexType>
        <xsd:sequence>
          <xsd:element name="documentManagement">
            <xsd:complexType>
              <xsd:all>
                <xsd:element ref="ns2:_dlc_DocId" minOccurs="0"/>
                <xsd:element ref="ns2:_dlc_DocIdUrl" minOccurs="0"/>
                <xsd:element ref="ns2:_dlc_DocIdPersistId" minOccurs="0"/>
                <xsd:element ref="ns2:Název_x0020_zakázky" minOccurs="0"/>
                <xsd:element ref="ns3:MediaServiceMetadata" minOccurs="0"/>
                <xsd:element ref="ns3:MediaServiceFastMetadata" minOccurs="0"/>
                <xsd:element ref="ns3:MediaServiceDateTaken" minOccurs="0"/>
                <xsd:element ref="ns3:MediaLengthInSeconds" minOccurs="0"/>
                <xsd:element ref="ns2:SharedWithUsers" minOccurs="0"/>
                <xsd:element ref="ns2:SharedWithDetails" minOccurs="0"/>
                <xsd:element ref="ns3:lcf76f155ced4ddcb4097134ff3c332f" minOccurs="0"/>
                <xsd:element ref="ns2:TaxCatchAll"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274fb8-ee70-4b92-a29a-50f614e68c01" elementFormDefault="qualified">
    <xsd:import namespace="http://schemas.microsoft.com/office/2006/documentManagement/types"/>
    <xsd:import namespace="http://schemas.microsoft.com/office/infopath/2007/PartnerControls"/>
    <xsd:element name="_dlc_DocId" ma:index="8" nillable="true" ma:displayName="Hodnota ID dokumentu" ma:description="Hodnota ID dokumentu přiřazená této položce" ma:internalName="_dlc_DocId" ma:readOnly="true">
      <xsd:simpleType>
        <xsd:restriction base="dms:Text"/>
      </xsd:simpleType>
    </xsd:element>
    <xsd:element name="_dlc_DocIdUrl" ma:index="9" nillable="true" ma:displayName="ID dokumentu" ma:description="Trvalý odkaz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Název_x0020_zakázky" ma:index="11" nillable="true" ma:displayName="Název zakázky" ma:internalName="N_x00e1_zev_x0020_zak_x00e1_zky">
      <xsd:simpleType>
        <xsd:restriction base="dms:Text">
          <xsd:maxLength value="255"/>
        </xsd:restriction>
      </xsd:simpleType>
    </xsd:element>
    <xsd:element name="SharedWithUsers" ma:index="16"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dílené s podrobnostmi" ma:internalName="SharedWithDetails" ma:readOnly="true">
      <xsd:simpleType>
        <xsd:restriction base="dms:Note">
          <xsd:maxLength value="255"/>
        </xsd:restriction>
      </xsd:simpleType>
    </xsd:element>
    <xsd:element name="TaxCatchAll" ma:index="20" nillable="true" ma:displayName="Taxonomy Catch All Column" ma:hidden="true" ma:list="{4b9d04ce-67fa-4410-b552-b08e24325205}" ma:internalName="TaxCatchAll" ma:showField="CatchAllData" ma:web="4c274fb8-ee70-4b92-a29a-50f614e68c0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d870aef-2378-4447-b265-4872d3cd96bb"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Značky obrázků" ma:readOnly="false" ma:fieldId="{5cf76f15-5ced-4ddc-b409-7134ff3c332f}" ma:taxonomyMulti="true" ma:sspId="01670f9a-dc0f-4e67-97f7-97ee8fa3a110" ma:termSetId="09814cd3-568e-fe90-9814-8d621ff8fb84" ma:anchorId="fba54fb3-c3e1-fe81-a776-ca4b69148c4d" ma:open="true" ma:isKeyword="false">
      <xsd:complexType>
        <xsd:sequence>
          <xsd:element ref="pc:Terms" minOccurs="0" maxOccurs="1"/>
        </xsd:sequence>
      </xsd:complex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4c274fb8-ee70-4b92-a29a-50f614e68c01" xsi:nil="true"/>
    <lcf76f155ced4ddcb4097134ff3c332f xmlns="0d870aef-2378-4447-b265-4872d3cd96bb">
      <Terms xmlns="http://schemas.microsoft.com/office/infopath/2007/PartnerControls"/>
    </lcf76f155ced4ddcb4097134ff3c332f>
    <Název_x0020_zakázky xmlns="4c274fb8-ee70-4b92-a29a-50f614e68c01" xsi:nil="true"/>
    <_dlc_DocId xmlns="4c274fb8-ee70-4b92-a29a-50f614e68c01">YCURTQV7CF5Q-2115526233-632</_dlc_DocId>
    <_dlc_DocIdUrl xmlns="4c274fb8-ee70-4b92-a29a-50f614e68c01">
      <Url>https://blockcrs.sharepoint.com/sites/BLOCKProjects/_layouts/15/DocIdRedir.aspx?ID=YCURTQV7CF5Q-2115526233-632</Url>
      <Description>YCURTQV7CF5Q-2115526233-632</Description>
    </_dlc_DocIdUrl>
  </documentManagement>
</p:properties>
</file>

<file path=customXml/itemProps1.xml><?xml version="1.0" encoding="utf-8"?>
<ds:datastoreItem xmlns:ds="http://schemas.openxmlformats.org/officeDocument/2006/customXml" ds:itemID="{A753C25A-5366-47D1-809D-A1516E695072}"/>
</file>

<file path=customXml/itemProps2.xml><?xml version="1.0" encoding="utf-8"?>
<ds:datastoreItem xmlns:ds="http://schemas.openxmlformats.org/officeDocument/2006/customXml" ds:itemID="{EE6B3B72-5442-4333-B3ED-2A99C369664D}"/>
</file>

<file path=customXml/itemProps3.xml><?xml version="1.0" encoding="utf-8"?>
<ds:datastoreItem xmlns:ds="http://schemas.openxmlformats.org/officeDocument/2006/customXml" ds:itemID="{DB77AD90-14BA-4BCA-9C01-4F127577E69A}"/>
</file>

<file path=customXml/itemProps4.xml><?xml version="1.0" encoding="utf-8"?>
<ds:datastoreItem xmlns:ds="http://schemas.openxmlformats.org/officeDocument/2006/customXml" ds:itemID="{EFDE4920-7A00-4112-89DA-0D5F14BB0C6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20</vt:i4>
      </vt:variant>
    </vt:vector>
  </HeadingPairs>
  <TitlesOfParts>
    <vt:vector size="30" baseType="lpstr">
      <vt:lpstr>Rekapitulace stavby</vt:lpstr>
      <vt:lpstr>VRN - Vedlejší rozpočtové...</vt:lpstr>
      <vt:lpstr>D.1.1. - Architektonicko ...</vt:lpstr>
      <vt:lpstr>D.1.4a - Zdravotně techni...</vt:lpstr>
      <vt:lpstr>D.1.4b - Vzduchotechnika</vt:lpstr>
      <vt:lpstr>D.1.4d - Elektroinstalace</vt:lpstr>
      <vt:lpstr>D.1.4e - Slaboproudá elek...</vt:lpstr>
      <vt:lpstr>PS 01 - Vestavby</vt:lpstr>
      <vt:lpstr>PS02 - Rozvody mediciální...</vt:lpstr>
      <vt:lpstr>PS 03 - Zdravotnická tech...</vt:lpstr>
      <vt:lpstr>'D.1.1. - Architektonicko ...'!Názvy_tisku</vt:lpstr>
      <vt:lpstr>'D.1.4a - Zdravotně techni...'!Názvy_tisku</vt:lpstr>
      <vt:lpstr>'D.1.4b - Vzduchotechnika'!Názvy_tisku</vt:lpstr>
      <vt:lpstr>'D.1.4d - Elektroinstalace'!Názvy_tisku</vt:lpstr>
      <vt:lpstr>'D.1.4e - Slaboproudá elek...'!Názvy_tisku</vt:lpstr>
      <vt:lpstr>'PS 01 - Vestavby'!Názvy_tisku</vt:lpstr>
      <vt:lpstr>'PS 03 - Zdravotnická tech...'!Názvy_tisku</vt:lpstr>
      <vt:lpstr>'PS02 - Rozvody mediciální...'!Názvy_tisku</vt:lpstr>
      <vt:lpstr>'Rekapitulace stavby'!Názvy_tisku</vt:lpstr>
      <vt:lpstr>'VRN - Vedlejší rozpočtové...'!Názvy_tisku</vt:lpstr>
      <vt:lpstr>'D.1.1. - Architektonicko ...'!Oblast_tisku</vt:lpstr>
      <vt:lpstr>'D.1.4a - Zdravotně techni...'!Oblast_tisku</vt:lpstr>
      <vt:lpstr>'D.1.4b - Vzduchotechnika'!Oblast_tisku</vt:lpstr>
      <vt:lpstr>'D.1.4d - Elektroinstalace'!Oblast_tisku</vt:lpstr>
      <vt:lpstr>'D.1.4e - Slaboproudá elek...'!Oblast_tisku</vt:lpstr>
      <vt:lpstr>'PS 01 - Vestavby'!Oblast_tisku</vt:lpstr>
      <vt:lpstr>'PS 03 - Zdravotnická tech...'!Oblast_tisku</vt:lpstr>
      <vt:lpstr>'PS02 - Rozvody mediciální...'!Oblast_tisku</vt:lpstr>
      <vt:lpstr>'Rekapitulace stavby'!Oblast_tisku</vt:lpstr>
      <vt:lpstr>'VRN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Kavka Martin</dc:creator>
  <cp:lastModifiedBy>Domov</cp:lastModifiedBy>
  <cp:lastPrinted>2023-04-18T16:25:09Z</cp:lastPrinted>
  <dcterms:created xsi:type="dcterms:W3CDTF">2023-04-13T11:40:46Z</dcterms:created>
  <dcterms:modified xsi:type="dcterms:W3CDTF">2023-04-18T16:26:19Z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0x01010089F032BCD0E4CA4191F0254D4B0A1C2A</vt:lpwstr>
  </property>
  <property fmtid="{D5CDD505-2E9C-101B-9397-08002B2CF9AE}" pid="3" name="_dlc_DocIdItemGuid">
    <vt:lpwstr>38e16ffc-440a-44f5-9173-c2bc1f49672e</vt:lpwstr>
  </property>
</Properties>
</file>